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https://fnqlsdi.sharepoint.com/teams/changementsclimatiques/Documents partages/2017-2022_NRCAN_EPCRE_Formateur-Itinérant-Énergies/Contenu/"/>
    </mc:Choice>
  </mc:AlternateContent>
  <xr:revisionPtr revIDLastSave="1410" documentId="8_{C270C2B4-3D43-4D11-8336-B15B24B5F9FC}" xr6:coauthVersionLast="47" xr6:coauthVersionMax="47" xr10:uidLastSave="{B4456574-73D2-441D-B4D5-56DEA59EFCB7}"/>
  <bookViews>
    <workbookView xWindow="15190" yWindow="-10910" windowWidth="19420" windowHeight="10300" tabRatio="717" activeTab="8" xr2:uid="{D811CED4-76A1-4726-B56D-776FF9978406}"/>
  </bookViews>
  <sheets>
    <sheet name="Guide" sheetId="4" r:id="rId1"/>
    <sheet name="Instructions" sheetId="8" state="hidden" r:id="rId2"/>
    <sheet name="1. Appareils et usage" sheetId="3" r:id="rId3"/>
    <sheet name="1. Devices and Usage" sheetId="9" state="hidden" r:id="rId4"/>
    <sheet name="2. Panneux solaires" sheetId="6" r:id="rId5"/>
    <sheet name="2. Solar Panels" sheetId="10" state="hidden" r:id="rId6"/>
    <sheet name="3. Batteries &amp; Cie" sheetId="5" r:id="rId7"/>
    <sheet name="3. Batteries &amp; Co" sheetId="11" state="hidden" r:id="rId8"/>
    <sheet name="4. Apprendre plus" sheetId="7" r:id="rId9"/>
  </sheets>
  <externalReferences>
    <externalReference r:id="rId1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7" i="11" l="1"/>
  <c r="B21" i="11"/>
  <c r="C21" i="11"/>
  <c r="D21" i="11"/>
  <c r="E21" i="11"/>
  <c r="F21" i="11"/>
  <c r="G21" i="11"/>
  <c r="H21" i="11"/>
  <c r="I21" i="11"/>
  <c r="J21" i="11"/>
  <c r="K21" i="11"/>
  <c r="B21" i="5" l="1"/>
  <c r="B13" i="10"/>
  <c r="C13" i="10"/>
  <c r="D13" i="10"/>
  <c r="E13" i="10"/>
  <c r="F13" i="10"/>
  <c r="B22" i="10"/>
  <c r="C22" i="10"/>
  <c r="D22" i="10" s="1"/>
  <c r="B23" i="10"/>
  <c r="C23" i="10"/>
  <c r="C8" i="3"/>
  <c r="I34" i="9"/>
  <c r="C34" i="9"/>
  <c r="C33" i="9"/>
  <c r="I32" i="9"/>
  <c r="C32" i="9"/>
  <c r="I31" i="9"/>
  <c r="C31" i="9"/>
  <c r="I30" i="9"/>
  <c r="C30" i="9"/>
  <c r="I29" i="9"/>
  <c r="C29" i="9"/>
  <c r="I28" i="9"/>
  <c r="C28" i="9"/>
  <c r="I27" i="9"/>
  <c r="C27" i="9"/>
  <c r="I26" i="9"/>
  <c r="C26" i="9"/>
  <c r="I25" i="9"/>
  <c r="C25" i="9"/>
  <c r="I24" i="9"/>
  <c r="C24" i="9"/>
  <c r="I23" i="9"/>
  <c r="C23" i="9"/>
  <c r="I22" i="9"/>
  <c r="C22" i="9"/>
  <c r="I21" i="9"/>
  <c r="C21" i="9"/>
  <c r="I20" i="9"/>
  <c r="C20" i="9"/>
  <c r="I19" i="9"/>
  <c r="C19" i="9"/>
  <c r="I18" i="9"/>
  <c r="C18" i="9"/>
  <c r="I17" i="9"/>
  <c r="C17" i="9"/>
  <c r="I16" i="9"/>
  <c r="C16" i="9"/>
  <c r="I15" i="9"/>
  <c r="C15" i="9"/>
  <c r="I14" i="9"/>
  <c r="C14" i="9"/>
  <c r="I13" i="9"/>
  <c r="C13" i="9"/>
  <c r="I12" i="9"/>
  <c r="C12" i="9"/>
  <c r="I11" i="9"/>
  <c r="C11" i="9"/>
  <c r="I10" i="9"/>
  <c r="C10" i="9"/>
  <c r="I9" i="9"/>
  <c r="C9" i="9"/>
  <c r="I8" i="9"/>
  <c r="C8" i="9"/>
  <c r="I7" i="9"/>
  <c r="C7" i="9"/>
  <c r="I6" i="9"/>
  <c r="C6" i="9"/>
  <c r="I5" i="9"/>
  <c r="I36" i="9" s="1"/>
  <c r="I37" i="9" s="1"/>
  <c r="C5" i="9"/>
  <c r="D23" i="10" l="1"/>
  <c r="I33" i="3"/>
  <c r="C7" i="3"/>
  <c r="C9" i="3"/>
  <c r="C10" i="3"/>
  <c r="C11" i="3"/>
  <c r="C12" i="3"/>
  <c r="C14" i="3"/>
  <c r="C15" i="3"/>
  <c r="C16" i="3"/>
  <c r="C18" i="3"/>
  <c r="C19" i="3"/>
  <c r="C20" i="3"/>
  <c r="C21" i="3"/>
  <c r="C22" i="3"/>
  <c r="C23" i="3"/>
  <c r="C24" i="3"/>
  <c r="C26" i="3"/>
  <c r="C27" i="3"/>
  <c r="C29" i="3"/>
  <c r="C30" i="3"/>
  <c r="C31" i="3"/>
  <c r="C32" i="3"/>
  <c r="C34" i="3"/>
  <c r="C35" i="3"/>
  <c r="C33" i="3"/>
  <c r="I24" i="3"/>
  <c r="B22" i="6"/>
  <c r="B23" i="6"/>
  <c r="F13" i="6"/>
  <c r="E13" i="6"/>
  <c r="D13" i="6"/>
  <c r="C13" i="6"/>
  <c r="B13" i="6"/>
  <c r="K21" i="5"/>
  <c r="J21" i="5"/>
  <c r="I21" i="5"/>
  <c r="H21" i="5"/>
  <c r="G21" i="5"/>
  <c r="F21" i="5"/>
  <c r="E21" i="5"/>
  <c r="D21" i="5"/>
  <c r="C21" i="5"/>
  <c r="H17" i="5"/>
  <c r="I9" i="3"/>
  <c r="I6" i="3"/>
  <c r="C6" i="3" s="1"/>
  <c r="I7" i="3"/>
  <c r="I8" i="3"/>
  <c r="I10" i="3"/>
  <c r="I11" i="3"/>
  <c r="I12" i="3"/>
  <c r="I13" i="3"/>
  <c r="C13" i="3" s="1"/>
  <c r="I14" i="3"/>
  <c r="I15" i="3"/>
  <c r="I16" i="3"/>
  <c r="I17" i="3"/>
  <c r="C17" i="3" s="1"/>
  <c r="I18" i="3"/>
  <c r="I19" i="3"/>
  <c r="I20" i="3"/>
  <c r="I21" i="3"/>
  <c r="I22" i="3"/>
  <c r="I23" i="3"/>
  <c r="I25" i="3"/>
  <c r="C25" i="3" s="1"/>
  <c r="I26" i="3"/>
  <c r="I27" i="3"/>
  <c r="I28" i="3"/>
  <c r="C28" i="3" s="1"/>
  <c r="I29" i="3"/>
  <c r="I30" i="3"/>
  <c r="I31" i="3"/>
  <c r="I32" i="3"/>
  <c r="I35" i="3"/>
  <c r="I37" i="3" l="1"/>
  <c r="C23" i="6" l="1"/>
  <c r="D23" i="6" s="1"/>
  <c r="C22" i="6"/>
  <c r="D22" i="6" s="1"/>
  <c r="I3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Niklas</author>
  </authors>
  <commentList>
    <comment ref="A11" authorId="0" shapeId="0" xr:uid="{FD8AB8B9-6399-46DD-8772-2DA0DFA750AA}">
      <text>
        <r>
          <rPr>
            <b/>
            <sz val="9"/>
            <color indexed="81"/>
            <rFont val="Tahoma"/>
            <family val="2"/>
          </rPr>
          <t>This is what a note looks like!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Niklas Rusche</author>
  </authors>
  <commentList>
    <comment ref="B25" authorId="0" shapeId="0" xr:uid="{C83436D4-3AD8-4BFB-A70B-AA92E27A65D1}">
      <text>
        <r>
          <rPr>
            <b/>
            <sz val="9"/>
            <color indexed="81"/>
            <rFont val="Tahoma"/>
            <family val="2"/>
          </rPr>
          <t>Niklas Rusche:</t>
        </r>
        <r>
          <rPr>
            <sz val="9"/>
            <color indexed="81"/>
            <rFont val="Tahoma"/>
            <family val="2"/>
          </rPr>
          <t xml:space="preserve">
Un appareil 120 V requiert que l'onduleur soit allumé.</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Niklas Rusche</author>
  </authors>
  <commentList>
    <comment ref="B24" authorId="0" shapeId="0" xr:uid="{3142118F-B94D-46EE-AA62-ADECFFB48229}">
      <text>
        <r>
          <rPr>
            <b/>
            <sz val="9"/>
            <color indexed="81"/>
            <rFont val="Tahoma"/>
            <family val="2"/>
          </rPr>
          <t>Niklas Rusche:</t>
        </r>
        <r>
          <rPr>
            <sz val="9"/>
            <color indexed="81"/>
            <rFont val="Tahoma"/>
            <family val="2"/>
          </rPr>
          <t xml:space="preserve">
When 120 V device is being used, inverter has to be 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Niklas</author>
  </authors>
  <commentList>
    <comment ref="A8" authorId="0" shapeId="0" xr:uid="{25160EF9-C658-4055-B735-2E8F1D34A47F}">
      <text>
        <r>
          <rPr>
            <b/>
            <sz val="9"/>
            <color indexed="81"/>
            <rFont val="Tahoma"/>
            <family val="2"/>
          </rPr>
          <t>Dois représenter au moins 1,5 fois vos besoins quotidiens en énergie en Wh</t>
        </r>
      </text>
    </comment>
    <comment ref="A11" authorId="0" shapeId="0" xr:uid="{7E147F64-AE30-42ED-A947-A8234380CDB3}">
      <text>
        <r>
          <rPr>
            <b/>
            <sz val="9"/>
            <color indexed="81"/>
            <rFont val="Tahoma"/>
            <family val="2"/>
          </rPr>
          <t>LiFePO4 est meilleur, car il dure plus longtemps.</t>
        </r>
      </text>
    </comment>
    <comment ref="A13" authorId="0" shapeId="0" xr:uid="{9769CC1C-B0BF-4552-9494-2571A5D5064E}">
      <text>
        <r>
          <rPr>
            <b/>
            <sz val="9"/>
            <color indexed="81"/>
            <rFont val="Tahoma"/>
            <family val="2"/>
          </rPr>
          <t>Si vous avez un ordinateur portable moderne, il peut accepter la recharge USB-C PD, ce qui vous évite d'utiliser l'onduleur et l'adaptateur d'alimentation.</t>
        </r>
      </text>
    </comment>
    <comment ref="A14" authorId="0" shapeId="0" xr:uid="{D8BEAFAE-9AE7-4605-9ED7-D020D48FD27C}">
      <text>
        <r>
          <rPr>
            <b/>
            <sz val="9"/>
            <color indexed="81"/>
            <rFont val="Tahoma"/>
            <family val="2"/>
          </rPr>
          <t>Higher is better! Tells you how fast you can recharge your SPS with your generator on rainy days.</t>
        </r>
      </text>
    </comment>
    <comment ref="A15" authorId="0" shapeId="0" xr:uid="{07A90DB5-B12C-436C-A3D5-D5E4B36824E4}">
      <text>
        <r>
          <rPr>
            <b/>
            <sz val="9"/>
            <color indexed="81"/>
            <rFont val="Tahoma"/>
            <family val="2"/>
          </rPr>
          <t>Quelle quantité d'énergie solaire le SPS peut-il accepter. Plus elle est élevée, mieux c'est.</t>
        </r>
      </text>
    </comment>
    <comment ref="A16" authorId="0" shapeId="0" xr:uid="{EC360875-7D65-44A4-B817-7953D7F454D1}">
      <text>
        <r>
          <rPr>
            <b/>
            <sz val="9"/>
            <color indexed="81"/>
            <rFont val="Tahoma"/>
            <family val="2"/>
          </rPr>
          <t>Elle doit être supérieure à la tension du panneau (ou à la somme des tensions, lorsque plusieurs panneaux sont montés en série). Une tension plus élevée signifie que vous pouvez mettre plus de panneaux en série, ce qui est une bonne chose.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Niklas</author>
  </authors>
  <commentList>
    <comment ref="A8" authorId="0" shapeId="0" xr:uid="{6E652617-8EBB-4623-A7BD-0B4A323353B9}">
      <text>
        <r>
          <rPr>
            <b/>
            <sz val="9"/>
            <color indexed="81"/>
            <rFont val="Tahoma"/>
            <family val="2"/>
          </rPr>
          <t>Should be at least 1.5 times your daily need of energy in Wh</t>
        </r>
      </text>
    </comment>
    <comment ref="A11" authorId="0" shapeId="0" xr:uid="{123475F8-02CC-488B-A842-2055458AF644}">
      <text>
        <r>
          <rPr>
            <b/>
            <sz val="9"/>
            <color indexed="81"/>
            <rFont val="Tahoma"/>
            <family val="2"/>
          </rPr>
          <t>LiFePO4 is better because it lasts longer</t>
        </r>
      </text>
    </comment>
    <comment ref="A13" authorId="0" shapeId="0" xr:uid="{70004DA6-CF3A-40AC-8ED9-F55062AC3F16}">
      <text>
        <r>
          <rPr>
            <b/>
            <sz val="9"/>
            <color indexed="81"/>
            <rFont val="Tahoma"/>
            <family val="2"/>
          </rPr>
          <t>If you have a modern Laptop, it might accept USB-C PD chrarging, so you don't need to use the inverter und the power adapter.</t>
        </r>
      </text>
    </comment>
    <comment ref="A14" authorId="0" shapeId="0" xr:uid="{A364EE67-1A59-4152-9B5F-A368654ADDD1}">
      <text>
        <r>
          <rPr>
            <b/>
            <sz val="9"/>
            <color indexed="81"/>
            <rFont val="Tahoma"/>
            <family val="2"/>
          </rPr>
          <t>Higher is better! Tells you how fast you can recharge your SPS with your generator on rainy days.</t>
        </r>
      </text>
    </comment>
    <comment ref="A15" authorId="0" shapeId="0" xr:uid="{CE60FFCF-AE72-4FB8-B699-6958D130FF04}">
      <text>
        <r>
          <rPr>
            <b/>
            <sz val="9"/>
            <color indexed="81"/>
            <rFont val="Tahoma"/>
            <family val="2"/>
          </rPr>
          <t>How much solar power can the SPS accept. Higher is better.</t>
        </r>
      </text>
    </comment>
    <comment ref="A16" authorId="0" shapeId="0" xr:uid="{04AA1E7E-247B-4465-AE61-C529B5C831B0}">
      <text>
        <r>
          <rPr>
            <b/>
            <sz val="9"/>
            <color indexed="81"/>
            <rFont val="Tahoma"/>
            <family val="2"/>
          </rPr>
          <t>Must be greater than Voc of the panel (or the sum of Voc, when more than one are put in series). Higher voltage means you can put more panels in series, which is good.</t>
        </r>
      </text>
    </comment>
  </commentList>
</comments>
</file>

<file path=xl/sharedStrings.xml><?xml version="1.0" encoding="utf-8"?>
<sst xmlns="http://schemas.openxmlformats.org/spreadsheetml/2006/main" count="355" uniqueCount="234">
  <si>
    <t>Bluetti</t>
  </si>
  <si>
    <t xml:space="preserve">Jackery </t>
  </si>
  <si>
    <t>Brand</t>
  </si>
  <si>
    <t>Model</t>
  </si>
  <si>
    <t>AC200P</t>
  </si>
  <si>
    <t>LiFePO4</t>
  </si>
  <si>
    <t>USB-C [W]</t>
  </si>
  <si>
    <t>Explorer 500</t>
  </si>
  <si>
    <t>Jackery</t>
  </si>
  <si>
    <t>Explorer 1500</t>
  </si>
  <si>
    <t>EcoFlow</t>
  </si>
  <si>
    <t>Source</t>
  </si>
  <si>
    <t>https://bluetti.ca</t>
  </si>
  <si>
    <t>https://ca.ecoflow.com/</t>
  </si>
  <si>
    <t>NCM</t>
  </si>
  <si>
    <t xml:space="preserve">Goal Zero </t>
  </si>
  <si>
    <t>Yeti 1000X</t>
  </si>
  <si>
    <t>Peimar</t>
  </si>
  <si>
    <t>https://ecosolaris.com/</t>
  </si>
  <si>
    <t>Renogy</t>
  </si>
  <si>
    <t>https://amazon.ca</t>
  </si>
  <si>
    <t>"100W"</t>
  </si>
  <si>
    <t>Coleman</t>
  </si>
  <si>
    <t>https://canadiantire.ca</t>
  </si>
  <si>
    <t>✔</t>
  </si>
  <si>
    <t>Bifacial (up to 30% more power)</t>
  </si>
  <si>
    <t>kWh</t>
  </si>
  <si>
    <t>Wh</t>
  </si>
  <si>
    <t>Ventilateur</t>
  </si>
  <si>
    <t>CPAP</t>
  </si>
  <si>
    <t>Chargeur pour outils sans fil</t>
  </si>
  <si>
    <t>Balayeuse</t>
  </si>
  <si>
    <t>Pompe à l'eau 12 V</t>
  </si>
  <si>
    <t>Radiotéléphone</t>
  </si>
  <si>
    <t>Amplificateur de signal</t>
  </si>
  <si>
    <t>Système Internet par satellite</t>
  </si>
  <si>
    <t>PS5</t>
  </si>
  <si>
    <t>Console de jeux (PS5)</t>
  </si>
  <si>
    <t>Lecteur DVD</t>
  </si>
  <si>
    <t>https://www.efficientproducts.org/articles/tv-consumption/</t>
  </si>
  <si>
    <t>Télévision</t>
  </si>
  <si>
    <t>Hotte d'extraction</t>
  </si>
  <si>
    <t>Four à micro-ondes</t>
  </si>
  <si>
    <t>Grille-pain</t>
  </si>
  <si>
    <t>Bouilloire électrique</t>
  </si>
  <si>
    <t>Frigo 12 V (Glacière electrique)</t>
  </si>
  <si>
    <t>best is chest freezer</t>
  </si>
  <si>
    <t>Congélateur Energy Star</t>
  </si>
  <si>
    <t>Frigo 120 V Energy Star</t>
  </si>
  <si>
    <t>Cuisine</t>
  </si>
  <si>
    <t>Commentaire</t>
  </si>
  <si>
    <t>Appareil</t>
  </si>
  <si>
    <t>Energy usage</t>
  </si>
  <si>
    <t>Version 2021-12-19</t>
  </si>
  <si>
    <t>nrusche@iddpnql.ca</t>
  </si>
  <si>
    <t>Calculateur d'énergie pour chalets hors réseau</t>
  </si>
  <si>
    <t>Cette feuille de calcul peut vous aider à vous faire une idée de la consommation d'énergie de votre chalet.
Elle vous donnera également une idée de la taille approximative du système photovoltaïque nécessaire pour couvrir vos besoins en énergie.
Il vous permet également de jouer et d'apprendre quels sont les appareils qui consomment beaucoup d'énergie. Peut-être y a-t-il un appareil dont vous pouvez vous passer et qui vous permettra d'économiser de l'argent sur votre système photovoltaïque ?</t>
  </si>
  <si>
    <t>Il est difficile de savoir si un système solaire PV est la bonne taille pour vous, car votre vie n'est jamais la même, ni est la température.
Ce calculateur vous donne une idée approximative, mais dans le doute, vous devriez toujours demander à un professionnel de confiance avant d'acheter quelque chose !</t>
  </si>
  <si>
    <t>Fonctionnement (instructions) :</t>
  </si>
  <si>
    <t>Le calcul exact d'un système solaire PV se complique rapidement, nous utilisons donc une approche très simplifiée, en considérant que :
1. Nous devons estimer combien de wattheures d'énergie nous utilisons par jour.
2. Les panneaux solaires que nous installons doivent être capables de produire au moins autant de wattheures d'énergie par jour que nous en consommons.
3. La batterie que nous avons choisie doit être au moins assez grande pour stocker les kWh d'énergie que nous utilisons en une journée.
Suivez les instructions de chaque onglet, en commençant par l'onglet 1. Appareils et utilisation
Certaines cellules de cette feuille de calcul ont un coin rouge, indiquant une note qui contient des informations supplémentaires !</t>
  </si>
  <si>
    <r>
      <t xml:space="preserve">Commentaires : </t>
    </r>
    <r>
      <rPr>
        <sz val="11"/>
        <color theme="1"/>
        <rFont val="Calibri"/>
        <family val="2"/>
        <scheme val="minor"/>
      </rPr>
      <t>Si vous souhaitez nous faire part de vos commentaires sur la façon dont (ou si) cet outil vous a été utile, écrivez-nous !</t>
    </r>
  </si>
  <si>
    <t>Qté</t>
  </si>
  <si>
    <t>Cafetière</t>
  </si>
  <si>
    <t>Ordinateur portable</t>
  </si>
  <si>
    <t>Ampoules DEL</t>
  </si>
  <si>
    <t>DEL</t>
  </si>
  <si>
    <t>ATTENTION : les valeurs indiquées sont très approximatives et varient dans chaque cas spécifique. Les pertes de l'onduleur et du chargeur ne sont pas incluses !</t>
  </si>
  <si>
    <r>
      <t>Instructions</t>
    </r>
    <r>
      <rPr>
        <b/>
        <sz val="12"/>
        <color theme="1"/>
        <rFont val="Calibri"/>
        <family val="2"/>
        <scheme val="minor"/>
      </rPr>
      <t xml:space="preserve">
Nous savons maintenant de quelle quantité d'énergie nous avons besoin. Cette énergie doit venir de quelque part. 
En bas, vous voyez une sélection de panneaux solaires qui sont disponibles aujourd'hui. En dessous, vous pouvez entrer la puissance de pointe du panneau que vous avez choisi et le nombre de panneaux que vous avez souhaité acheter.
Vous verrez vos résultats pour un scénario à trois saisons et un scénario à quatre saisons.</t>
    </r>
  </si>
  <si>
    <t>Marque</t>
  </si>
  <si>
    <t>Modèle</t>
  </si>
  <si>
    <t>Voc (tension circuit ouvert) [V]</t>
  </si>
  <si>
    <t>Vmp (tension à puissance max.) [V]</t>
  </si>
  <si>
    <t>Imp (courant à puissance max.) [A]</t>
  </si>
  <si>
    <t>Prix [CAD]</t>
  </si>
  <si>
    <t>Rapport prix-puissance [CAD/W]</t>
  </si>
  <si>
    <r>
      <t xml:space="preserve">CLAUSE DE NON-RESPONSABILITÉ : Cet aperçu sert de guide initial, toutes les informations sont susceptibles d'être modifiées. L'IDDPNQL n'assume aucune responsabilité quant à la qualité ou à la sécurité des produits présentés !
</t>
    </r>
    <r>
      <rPr>
        <sz val="11"/>
        <rFont val="Calibri"/>
        <family val="2"/>
        <scheme val="minor"/>
      </rPr>
      <t>Veuillez faire des recherches en ligne (avis de consommateurs) si vous n'êtes pas sûr du produit à acheter !</t>
    </r>
  </si>
  <si>
    <t>Générateurs solaires</t>
  </si>
  <si>
    <t>Puissance onduleur [W]</t>
  </si>
  <si>
    <t>Capacité batterie [Wh]</t>
  </si>
  <si>
    <t>Puissance de pointe [W]</t>
  </si>
  <si>
    <t>Cycles de recharge</t>
  </si>
  <si>
    <t>puissance PV max [W]</t>
  </si>
  <si>
    <t>Tension PV max [V]</t>
  </si>
  <si>
    <t>Courant PV max [A]</t>
  </si>
  <si>
    <t>Poids [kg]</t>
  </si>
  <si>
    <t>Prix en vente [CAD]</t>
  </si>
  <si>
    <t>Rapport prix-capacité [CAD/Wh]</t>
  </si>
  <si>
    <t>Limites de ce feuille de calcul:</t>
  </si>
  <si>
    <t>But de ce feuille de calcul:</t>
  </si>
  <si>
    <t>Sans plaque chauffante! Thermos à la place</t>
  </si>
  <si>
    <t>Stéréo, Hautparleurs</t>
  </si>
  <si>
    <t>Chargeur cellulaire</t>
  </si>
  <si>
    <t>Puissance maximale [W]</t>
  </si>
  <si>
    <t>Puissance maximale des panneaux [W]</t>
  </si>
  <si>
    <t>Quantité de panneaux</t>
  </si>
  <si>
    <t>énergie produite par jour [Wh/d]</t>
  </si>
  <si>
    <t>énergie nécessaire par jour [Wh/d]</t>
  </si>
  <si>
    <r>
      <t xml:space="preserve">3 saisons </t>
    </r>
    <r>
      <rPr>
        <sz val="11"/>
        <color theme="1"/>
        <rFont val="Calibri"/>
        <family val="2"/>
        <scheme val="minor"/>
      </rPr>
      <t>: panneau à 45 degrés, orienté vers le sud, sans ombre.</t>
    </r>
  </si>
  <si>
    <r>
      <t xml:space="preserve">4 saisons : </t>
    </r>
    <r>
      <rPr>
        <sz val="11"/>
        <color theme="1"/>
        <rFont val="Calibri"/>
        <family val="2"/>
        <scheme val="minor"/>
      </rPr>
      <t>panneau à 60 degrés, orienté vers le sud, sans ombre.</t>
    </r>
  </si>
  <si>
    <t>2. Un générateur solaire : Surtout si vos besoins en énergie sont faibles, vous pouvez aussi acheter une générateur solaire. Ils ont tout ce dont vous avez besoin intégré, il vous suffit de trouver les bons panneaux solaires à brancher. Ci-dessous, vous trouverez une sélection de SPS disponible au Canada.
Lisez les notes (coin rouge) pour savoir comment choisir le modèle qui vous convient.
Vous pouvez également trouver des avis en ligne, sur YouTube par exemple, pour connaître les avantages d'un certain modèle.</t>
  </si>
  <si>
    <t>Chimie batterie</t>
  </si>
  <si>
    <t>Chargeur 120 V CA [W]</t>
  </si>
  <si>
    <t>sold in Canada</t>
  </si>
  <si>
    <t>Last update:</t>
  </si>
  <si>
    <t>EB3A</t>
  </si>
  <si>
    <t>EB55</t>
  </si>
  <si>
    <t>EB70S</t>
  </si>
  <si>
    <t>Delta PRO</t>
  </si>
  <si>
    <t>LiFePo4</t>
  </si>
  <si>
    <t>Longi</t>
  </si>
  <si>
    <t>100W 12V Crystalline Solar Panel</t>
  </si>
  <si>
    <t>https://volts.ca</t>
  </si>
  <si>
    <t>typical "commercial" panel</t>
  </si>
  <si>
    <r>
      <t xml:space="preserve">bifacial: </t>
    </r>
    <r>
      <rPr>
        <b/>
        <sz val="11"/>
        <color theme="1"/>
        <rFont val="Calibri"/>
        <family val="2"/>
        <scheme val="minor"/>
      </rPr>
      <t xml:space="preserve">up to </t>
    </r>
    <r>
      <rPr>
        <sz val="11"/>
        <color theme="1"/>
        <rFont val="Calibri"/>
        <family val="2"/>
        <scheme val="minor"/>
      </rPr>
      <t>30% more power (570 W)</t>
    </r>
  </si>
  <si>
    <t>typical small panel</t>
  </si>
  <si>
    <t>typical overpriced panel</t>
  </si>
  <si>
    <t>Heures par jour [h]</t>
  </si>
  <si>
    <t>Énergie par jour [Wh]</t>
  </si>
  <si>
    <t>Electronique</t>
  </si>
  <si>
    <t>Autres</t>
  </si>
  <si>
    <t>Hidden!</t>
  </si>
  <si>
    <t>Puissance [W]</t>
  </si>
  <si>
    <t xml:space="preserve">Onduleur (1500 W) Consommation à vide </t>
  </si>
  <si>
    <r>
      <rPr>
        <b/>
        <u/>
        <sz val="11"/>
        <color theme="1"/>
        <rFont val="Calibri"/>
        <family val="2"/>
        <scheme val="minor"/>
      </rPr>
      <t>Instructions</t>
    </r>
    <r>
      <rPr>
        <b/>
        <sz val="11"/>
        <color theme="1"/>
        <rFont val="Calibri"/>
        <family val="2"/>
        <scheme val="minor"/>
      </rPr>
      <t xml:space="preserve">
Nous avons estimé approximativement la quantité d'énergie dont nous avons besoin par jour et la combinaison de panneaux solaires qui pourrait couvrir ce besoin.
Vient maintenant la partie difficile : pour utiliser l'énergie que nos panneaux solaires collectent pendant la journée, nous devons la stocker quelque part. Vous avez deux possibilités : 
1. Un système sur mesure : Vous pouvez trouver un vendeur de systèmes photovoltaïques, l'appeler et lui décrire vos besoins. Il pourra alors vous aider à choisir et à installer les composants tels que les panneaux, le régulateur de charge, les batteries, l'onduleur, etc.</t>
    </r>
  </si>
  <si>
    <t>Panneaux solaires (exemples)</t>
  </si>
  <si>
    <r>
      <rPr>
        <b/>
        <u/>
        <sz val="12"/>
        <color theme="1"/>
        <rFont val="Calibri"/>
        <family val="2"/>
        <scheme val="minor"/>
      </rPr>
      <t>Instructions</t>
    </r>
    <r>
      <rPr>
        <b/>
        <sz val="12"/>
        <color theme="1"/>
        <rFont val="Calibri"/>
        <family val="2"/>
        <scheme val="minor"/>
      </rPr>
      <t xml:space="preserve">
Tout d'abord, nous devons déterminer la quantité d'énergie que vous consommez par jour. 
A) Entrez la quantité (Qté) des appareils que vous avez dans votre chalet dans les cases bruns. 
B) Ensuite, entrez les heures d'utilisation de chaque appareil.
Le diagramme circulaire à droite vous montrera quel appareil utilise combien de wattheures d'énergie par jour.
En bas, vous pouvez voir la valeur totale des wattheures d'énergie utilisés par jour.</t>
    </r>
  </si>
  <si>
    <t>Sites en ligne pour simuler les systèmes hors réseau</t>
  </si>
  <si>
    <t>https://globalsolaratlas.info/map?c=48.861907,-70.136719,6</t>
  </si>
  <si>
    <r>
      <rPr>
        <b/>
        <sz val="11"/>
        <color theme="1"/>
        <rFont val="Calibri"/>
        <family val="2"/>
        <scheme val="minor"/>
      </rPr>
      <t>Global Solar Atlas</t>
    </r>
    <r>
      <rPr>
        <sz val="11"/>
        <color theme="1"/>
        <rFont val="Calibri"/>
        <family val="2"/>
        <scheme val="minor"/>
      </rPr>
      <t xml:space="preserve"> (en) : Découvrir le potentiel solaire dans différents endroits, estimer le rendement solaire</t>
    </r>
  </si>
  <si>
    <r>
      <rPr>
        <b/>
        <sz val="11"/>
        <color theme="1"/>
        <rFont val="Calibri"/>
        <family val="2"/>
        <scheme val="minor"/>
      </rPr>
      <t>Global Solar Atlas</t>
    </r>
    <r>
      <rPr>
        <sz val="11"/>
        <color theme="1"/>
        <rFont val="Calibri"/>
        <family val="2"/>
        <scheme val="minor"/>
      </rPr>
      <t xml:space="preserve"> : Find out about solar potential in different places, estimate solar yield</t>
    </r>
  </si>
  <si>
    <t>https://re.jrc.ec.europa.eu/pvg_tools/en/tools.html#SA</t>
  </si>
  <si>
    <t>https://monchaletvert.com/</t>
  </si>
  <si>
    <r>
      <rPr>
        <b/>
        <sz val="11"/>
        <color theme="1"/>
        <rFont val="Calibri"/>
        <family val="2"/>
        <scheme val="minor"/>
      </rPr>
      <t>Photovoltaic Geographical Information System</t>
    </r>
    <r>
      <rPr>
        <sz val="11"/>
        <color theme="1"/>
        <rFont val="Calibri"/>
        <family val="2"/>
        <scheme val="minor"/>
      </rPr>
      <t xml:space="preserve"> (en) : Calcule le rendement solaire du PV et la probabilité d'un banc de batteries vide.</t>
    </r>
  </si>
  <si>
    <r>
      <rPr>
        <b/>
        <sz val="11"/>
        <color theme="1"/>
        <rFont val="Calibri"/>
        <family val="2"/>
        <scheme val="minor"/>
      </rPr>
      <t xml:space="preserve">Photovoltaic Geographical Information System </t>
    </r>
    <r>
      <rPr>
        <sz val="11"/>
        <color theme="1"/>
        <rFont val="Calibri"/>
        <family val="2"/>
        <scheme val="minor"/>
      </rPr>
      <t>: Calculates solar yield of PV and probability of an empty battery bank.</t>
    </r>
  </si>
  <si>
    <r>
      <rPr>
        <b/>
        <sz val="11"/>
        <color theme="1"/>
        <rFont val="Calibri"/>
        <family val="2"/>
        <scheme val="minor"/>
      </rPr>
      <t>Mon chlaet vert</t>
    </r>
    <r>
      <rPr>
        <sz val="11"/>
        <color theme="1"/>
        <rFont val="Calibri"/>
        <family val="2"/>
        <scheme val="minor"/>
      </rPr>
      <t xml:space="preserve"> : Outil détaillé pour suggerer une configuration basé sur le profil de consommation. (Systèmes hors réseau au Québec seulement)</t>
    </r>
  </si>
  <si>
    <r>
      <rPr>
        <b/>
        <sz val="11"/>
        <color theme="1"/>
        <rFont val="Calibri"/>
        <family val="2"/>
        <scheme val="minor"/>
      </rPr>
      <t xml:space="preserve">Mon chlaet vert </t>
    </r>
    <r>
      <rPr>
        <sz val="11"/>
        <color theme="1"/>
        <rFont val="Calibri"/>
        <family val="2"/>
        <scheme val="minor"/>
      </rPr>
      <t>(fr) : Detailed tool to suggest a configuration based on consumption profile. (Off-grid systems in Quebec only)</t>
    </r>
  </si>
  <si>
    <t>https://energie.iddpnql.ca/doku.php/en:energie:start</t>
  </si>
  <si>
    <t>Guides</t>
  </si>
  <si>
    <t>https://www.victronenergy.com/upload/documents/The_Wiring_Unlimited_book/43562-Wiring_Unlimited-pdf-en.pdf</t>
  </si>
  <si>
    <t>Guide Books</t>
  </si>
  <si>
    <t>Online sites for simulating off-grid systems</t>
  </si>
  <si>
    <r>
      <rPr>
        <b/>
        <sz val="11"/>
        <color theme="1"/>
        <rFont val="Calibri"/>
        <family val="2"/>
        <scheme val="minor"/>
      </rPr>
      <t>Directory of Énergie solaire Québec</t>
    </r>
    <r>
      <rPr>
        <sz val="11"/>
        <color theme="1"/>
        <rFont val="Calibri"/>
        <family val="2"/>
        <scheme val="minor"/>
      </rPr>
      <t xml:space="preserve"> : Directory of vendors, installers and consultants (incomplete!)</t>
    </r>
  </si>
  <si>
    <r>
      <rPr>
        <b/>
        <sz val="11"/>
        <color theme="1"/>
        <rFont val="Calibri"/>
        <family val="2"/>
        <scheme val="minor"/>
      </rPr>
      <t xml:space="preserve">Répertoire d'Énergie solaire Québec </t>
    </r>
    <r>
      <rPr>
        <sz val="11"/>
        <color theme="1"/>
        <rFont val="Calibri"/>
        <family val="2"/>
        <scheme val="minor"/>
      </rPr>
      <t>: Répertoire de vendeurs, installateurs et consultants (incomplète)</t>
    </r>
  </si>
  <si>
    <t>Où acheter - exemples</t>
  </si>
  <si>
    <t>Where to buy - examples</t>
  </si>
  <si>
    <t>https://energie.iddpnql.ca/doku.php/energie:start?redirect=1</t>
  </si>
  <si>
    <t>Vente directe du producteur, en ligne?</t>
  </si>
  <si>
    <r>
      <rPr>
        <b/>
        <sz val="11"/>
        <color theme="1"/>
        <rFont val="Calibri"/>
        <family val="2"/>
        <scheme val="minor"/>
      </rPr>
      <t>Victron Energy</t>
    </r>
    <r>
      <rPr>
        <sz val="11"/>
        <color theme="1"/>
        <rFont val="Calibri"/>
        <family val="2"/>
        <scheme val="minor"/>
      </rPr>
      <t xml:space="preserve"> : Wiring Unlimited : Guide sur l'installation et le câblage des équipements hors réseau</t>
    </r>
  </si>
  <si>
    <r>
      <rPr>
        <b/>
        <sz val="11"/>
        <color theme="1"/>
        <rFont val="Calibri"/>
        <family val="2"/>
        <scheme val="minor"/>
      </rPr>
      <t>Victron Energy</t>
    </r>
    <r>
      <rPr>
        <sz val="11"/>
        <color theme="1"/>
        <rFont val="Calibri"/>
        <family val="2"/>
        <scheme val="minor"/>
      </rPr>
      <t xml:space="preserve"> : Wiring Unlimited : Guide on how to install and wire off-grid equipment</t>
    </r>
  </si>
  <si>
    <r>
      <rPr>
        <b/>
        <sz val="11"/>
        <color theme="1"/>
        <rFont val="Calibri"/>
        <family val="2"/>
        <scheme val="minor"/>
      </rPr>
      <t>FNQLSDI Energy Toolkit</t>
    </r>
    <r>
      <rPr>
        <sz val="11"/>
        <color theme="1"/>
        <rFont val="Calibri"/>
        <family val="2"/>
        <scheme val="minor"/>
      </rPr>
      <t xml:space="preserve"> (preliminary)</t>
    </r>
  </si>
  <si>
    <r>
      <rPr>
        <b/>
        <sz val="11"/>
        <color theme="1"/>
        <rFont val="Calibri"/>
        <family val="2"/>
        <scheme val="minor"/>
      </rPr>
      <t>IDDPNQL Boite à outils</t>
    </r>
    <r>
      <rPr>
        <sz val="11"/>
        <color theme="1"/>
        <rFont val="Calibri"/>
        <family val="2"/>
        <scheme val="minor"/>
      </rPr>
      <t xml:space="preserve"> - Énergie (préliminaire)</t>
    </r>
  </si>
  <si>
    <r>
      <t>Feedback:</t>
    </r>
    <r>
      <rPr>
        <sz val="11"/>
        <color theme="1"/>
        <rFont val="Calibri"/>
        <family val="2"/>
        <scheme val="minor"/>
      </rPr>
      <t xml:space="preserve"> If you want to provide feedback on how (or if) this tool was useful for you, please write us!</t>
    </r>
  </si>
  <si>
    <r>
      <t xml:space="preserve">The exact calculation of a solar PV system get complicated quickly, so we use a very simplified approach, considering that:
1. We have to estimate how much watt hours of energy we use per day.
2. The solar panels we install must be able to produce at least as much watt hours of energy per day as we consume.
3. The battery we chose must be at least big enough to store the kWh of energy we use in one day.
Follow the instructions on each tab, starting with tab </t>
    </r>
    <r>
      <rPr>
        <b/>
        <i/>
        <sz val="12"/>
        <color theme="1"/>
        <rFont val="Calibri"/>
        <family val="2"/>
        <scheme val="minor"/>
      </rPr>
      <t>1. Devices and usage</t>
    </r>
    <r>
      <rPr>
        <b/>
        <sz val="12"/>
        <color theme="1"/>
        <rFont val="Calibri"/>
        <family val="2"/>
        <scheme val="minor"/>
      </rPr>
      <t xml:space="preserve">
Some cells in this worksheet have a red corner, indicating a note that contains additional information!</t>
    </r>
  </si>
  <si>
    <t>How it works (instructions):</t>
  </si>
  <si>
    <t>If a solar PV system is the right size for you is hard to tell, because your life is never the same, and neither is the weather.
This calculator gives you a rough idea, but in doubt you should always ask a professional of your trust before you buy something!</t>
  </si>
  <si>
    <t xml:space="preserve">What it can't do: </t>
  </si>
  <si>
    <t>This spreadsheet can help you to get an idea of the energy consumption in your cabin.
It will also give you an idea what rough size of solar PV system will be necessary to cover your energy needs.
It also allows you to play around and learn, which device uses a lot of power. Maybe there is one you can live without, and save money on your solar PV system?</t>
  </si>
  <si>
    <t>What it can do:</t>
  </si>
  <si>
    <t>Energy Calculator for Solar Energy in Off Grid Cabins</t>
  </si>
  <si>
    <t>Fridge 120 V Energy Star</t>
  </si>
  <si>
    <t>Freezer Energy Star</t>
  </si>
  <si>
    <t>Fridge 12 V (electric icebox)</t>
  </si>
  <si>
    <t>Electric waterkettle</t>
  </si>
  <si>
    <t>Coffee maker</t>
  </si>
  <si>
    <t>Toaster</t>
  </si>
  <si>
    <t>Microwave oven</t>
  </si>
  <si>
    <t>Range hood fan</t>
  </si>
  <si>
    <t>Device</t>
  </si>
  <si>
    <t>Qty</t>
  </si>
  <si>
    <t>Usage per day [h]</t>
  </si>
  <si>
    <t>Power [W]</t>
  </si>
  <si>
    <t>Energie per day [Wh]</t>
  </si>
  <si>
    <t>Kitchen</t>
  </si>
  <si>
    <t>Electronics</t>
  </si>
  <si>
    <t>Sound system</t>
  </si>
  <si>
    <t>Television</t>
  </si>
  <si>
    <t>DVD player</t>
  </si>
  <si>
    <t>Game console (PS5)</t>
  </si>
  <si>
    <t>Laptop</t>
  </si>
  <si>
    <t>Satellite internet system</t>
  </si>
  <si>
    <t>Cell signal amplifier</t>
  </si>
  <si>
    <t>Ham Radio</t>
  </si>
  <si>
    <t>Cell phone</t>
  </si>
  <si>
    <t>Inverter (1500 W) Standby</t>
  </si>
  <si>
    <t>Other</t>
  </si>
  <si>
    <t>Light bulbs</t>
  </si>
  <si>
    <t>Water pump</t>
  </si>
  <si>
    <t>Vacuum cleaner</t>
  </si>
  <si>
    <t>Power tool battery charger</t>
  </si>
  <si>
    <t>Fan</t>
  </si>
  <si>
    <t>Usage d'énergie</t>
  </si>
  <si>
    <r>
      <t xml:space="preserve">Instructions
</t>
    </r>
    <r>
      <rPr>
        <b/>
        <sz val="12"/>
        <color theme="1"/>
        <rFont val="Calibri"/>
        <family val="2"/>
        <scheme val="minor"/>
      </rPr>
      <t>First we need to find out, how much energy you consume per day. 
A) Enter the quantity (Qty) of the devices you have in your cabin. 
B) Then enter the time the device is turned on per day.
The circle diagram on the right will show which device uses how much watt hours of energy per day.
At the bottom, you can see the total value of watt hours of energy used per day.</t>
    </r>
  </si>
  <si>
    <r>
      <t xml:space="preserve">4 Seasons: </t>
    </r>
    <r>
      <rPr>
        <sz val="11"/>
        <color theme="1"/>
        <rFont val="Calibri"/>
        <family val="2"/>
        <scheme val="minor"/>
      </rPr>
      <t>panel at 60 degrees, pointing south, no shade</t>
    </r>
  </si>
  <si>
    <r>
      <t>3 Seasons:</t>
    </r>
    <r>
      <rPr>
        <sz val="11"/>
        <color theme="1"/>
        <rFont val="Calibri"/>
        <family val="2"/>
        <scheme val="minor"/>
      </rPr>
      <t xml:space="preserve"> panel at 45 degrees, pointing south, no shade</t>
    </r>
  </si>
  <si>
    <t>energy needed per day [Wh/d]</t>
  </si>
  <si>
    <t>energy produced per day [Wh/d]</t>
  </si>
  <si>
    <t>Number of panels</t>
  </si>
  <si>
    <t>Panel peak power [W]</t>
  </si>
  <si>
    <t>Comment</t>
  </si>
  <si>
    <t>Price-to-Power ratio [CAD/W]</t>
  </si>
  <si>
    <t>Price [CAD]</t>
  </si>
  <si>
    <t>Imp (max. power current) [A]</t>
  </si>
  <si>
    <t>Vmp (max. power voltage) [V]</t>
  </si>
  <si>
    <t>Voc (open circuit voltage) [V]</t>
  </si>
  <si>
    <t>Peak power [W]</t>
  </si>
  <si>
    <r>
      <t xml:space="preserve">DISCLAIMER: This overview serves as initial guide, all information is subject to change. The FNQLSDI does not take any responsibility for the quality or safety of the presented  products!
</t>
    </r>
    <r>
      <rPr>
        <sz val="11"/>
        <rFont val="Calibri"/>
        <family val="2"/>
        <scheme val="minor"/>
      </rPr>
      <t>Do online research (consumer reviews) if you are not sure which product to buy!</t>
    </r>
  </si>
  <si>
    <t>Solar panels (examples)</t>
  </si>
  <si>
    <r>
      <rPr>
        <b/>
        <u/>
        <sz val="12"/>
        <color theme="1"/>
        <rFont val="Calibri"/>
        <family val="2"/>
        <scheme val="minor"/>
      </rPr>
      <t>Instructions</t>
    </r>
    <r>
      <rPr>
        <b/>
        <sz val="12"/>
        <color theme="1"/>
        <rFont val="Calibri"/>
        <family val="2"/>
        <scheme val="minor"/>
      </rPr>
      <t xml:space="preserve">
Now we know how much energy we need. This energy needs to come from somewhere. 
Down below you see a selection of solar panels that are available today. Under that, you can enter the peak power of the panel you selected, and the number of panels you inted to buy.
You will see your results for a three seasons and a four seasons scenario.</t>
    </r>
  </si>
  <si>
    <t>LR4-72HBD</t>
  </si>
  <si>
    <t>LR4-60HPP</t>
  </si>
  <si>
    <t>SM330M</t>
  </si>
  <si>
    <t>DELTA 2</t>
  </si>
  <si>
    <t>DELTA 2 Max</t>
  </si>
  <si>
    <t>2 x 15</t>
  </si>
  <si>
    <t>Prix de liste [CAD]</t>
  </si>
  <si>
    <r>
      <t xml:space="preserve">Tous appareils:
</t>
    </r>
    <r>
      <rPr>
        <sz val="11"/>
        <color theme="1"/>
        <rFont val="Calibri"/>
        <family val="2"/>
        <scheme val="minor"/>
      </rPr>
      <t>-Pass-through charging
-USB
-MPPT
-True sine
-Protectios
-12 V stable</t>
    </r>
  </si>
  <si>
    <t>Price-to-Capacity [CAD/Wh]</t>
  </si>
  <si>
    <t>Special price [CAD]</t>
  </si>
  <si>
    <t>Price on the internet [CAD]</t>
  </si>
  <si>
    <t>Weight [kg]</t>
  </si>
  <si>
    <t>max PV input current [A]</t>
  </si>
  <si>
    <t>max PV input voltage: [V]</t>
  </si>
  <si>
    <t>max PV input power [W]</t>
  </si>
  <si>
    <t>AC charger [W]</t>
  </si>
  <si>
    <t>Rated Battery Life Cycles</t>
  </si>
  <si>
    <t>Battery chemistry</t>
  </si>
  <si>
    <t>Inverter peak [W]</t>
  </si>
  <si>
    <t>Inverter power [W]</t>
  </si>
  <si>
    <t>Battery capacity [Wh]</t>
  </si>
  <si>
    <r>
      <t xml:space="preserve">All deveices have:
</t>
    </r>
    <r>
      <rPr>
        <sz val="11"/>
        <color theme="1"/>
        <rFont val="Calibri"/>
        <family val="2"/>
        <scheme val="minor"/>
      </rPr>
      <t>-Pass-through charging
-USB
-MPPT
-True sine
-Protectios
-Regulated 12 V</t>
    </r>
  </si>
  <si>
    <t>Solar Power Stations</t>
  </si>
  <si>
    <t>2. A solar power station: Especially if your energy needs are small, you could also buy a solar power station (SPS). They have everything you need built in, you just have to match the right solar panels to plug in. Down below, there is a selection of SPS available in Canada.
Read the notes (red corner) to find out how to choose a model that is right for you.
You can also find reviews onlin, on oyoutube for example, to know the advantages of a certain model.</t>
  </si>
  <si>
    <r>
      <rPr>
        <b/>
        <u/>
        <sz val="11"/>
        <color theme="1"/>
        <rFont val="Calibri"/>
        <family val="2"/>
        <scheme val="minor"/>
      </rPr>
      <t>Instructions</t>
    </r>
    <r>
      <rPr>
        <b/>
        <sz val="11"/>
        <color theme="1"/>
        <rFont val="Calibri"/>
        <family val="2"/>
        <scheme val="minor"/>
      </rPr>
      <t xml:space="preserve">
We have roughly estimated how much energy per day we need, and what combination of solar panels could cover this need.
Now comes the hard part: To use the energy that our solar panels collect during the day, we need to store it somewhere. You have two options: 
1. A custom system: You could find a seller of solar PV, call them up and describe your needs. They can then help you to select and install components like panels, charge controller, batteries, inverter and so on.</t>
    </r>
  </si>
  <si>
    <t>vendu au Canada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</si>
</sst>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32" x14ac:knownFonts="1">
    <font>
      <sz val="11"/>
      <color theme="1"/>
      <name val="Calibri"/>
      <family val="2"/>
      <scheme val="minor"/>
    </font>
    <font>
      <b/>
      <sz val="11"/>
      <color theme="1"/>
      <name val="Calibri"/>
      <family val="2"/>
      <scheme val="minor"/>
    </font>
    <font>
      <sz val="14"/>
      <color theme="1"/>
      <name val="Calibri"/>
      <family val="2"/>
      <scheme val="minor"/>
    </font>
    <font>
      <b/>
      <sz val="24"/>
      <color theme="1"/>
      <name val="Calibri"/>
      <family val="2"/>
      <scheme val="minor"/>
    </font>
    <font>
      <u/>
      <sz val="11"/>
      <color theme="10"/>
      <name val="Calibri"/>
      <family val="2"/>
      <scheme val="minor"/>
    </font>
    <font>
      <sz val="11"/>
      <color theme="1"/>
      <name val="Calibri"/>
      <family val="2"/>
      <scheme val="minor"/>
    </font>
    <font>
      <sz val="11"/>
      <color rgb="FF006100"/>
      <name val="Calibri"/>
      <family val="2"/>
      <scheme val="minor"/>
    </font>
    <font>
      <sz val="11"/>
      <color rgb="FF9C5700"/>
      <name val="Calibri"/>
      <family val="2"/>
      <scheme val="minor"/>
    </font>
    <font>
      <b/>
      <sz val="12"/>
      <color theme="1"/>
      <name val="Calibri"/>
      <family val="2"/>
      <scheme val="minor"/>
    </font>
    <font>
      <b/>
      <sz val="11"/>
      <color rgb="FFFF0000"/>
      <name val="Calibri"/>
      <family val="2"/>
      <scheme val="minor"/>
    </font>
    <font>
      <b/>
      <sz val="14"/>
      <color theme="1"/>
      <name val="Calibri"/>
      <family val="2"/>
      <scheme val="minor"/>
    </font>
    <font>
      <sz val="11"/>
      <name val="Calibri"/>
      <family val="2"/>
      <scheme val="minor"/>
    </font>
    <font>
      <sz val="16"/>
      <color theme="1"/>
      <name val="Calibri"/>
      <family val="2"/>
      <scheme val="minor"/>
    </font>
    <font>
      <b/>
      <sz val="16"/>
      <color theme="0"/>
      <name val="Calibri"/>
      <family val="2"/>
      <scheme val="minor"/>
    </font>
    <font>
      <b/>
      <sz val="16"/>
      <name val="Calibri"/>
      <family val="2"/>
      <scheme val="minor"/>
    </font>
    <font>
      <b/>
      <sz val="12"/>
      <color rgb="FFC00000"/>
      <name val="Calibri"/>
      <family val="2"/>
      <scheme val="minor"/>
    </font>
    <font>
      <b/>
      <sz val="18"/>
      <color theme="1"/>
      <name val="Calibri"/>
      <family val="2"/>
      <scheme val="minor"/>
    </font>
    <font>
      <sz val="11"/>
      <color rgb="FF3F3F76"/>
      <name val="Calibri"/>
      <family val="2"/>
      <scheme val="minor"/>
    </font>
    <font>
      <sz val="12"/>
      <color theme="1"/>
      <name val="Calibri"/>
      <family val="2"/>
      <scheme val="minor"/>
    </font>
    <font>
      <b/>
      <sz val="12"/>
      <color theme="0"/>
      <name val="Calibri"/>
      <family val="2"/>
      <scheme val="minor"/>
    </font>
    <font>
      <u/>
      <sz val="12"/>
      <color theme="10"/>
      <name val="Calibri"/>
      <family val="2"/>
      <scheme val="minor"/>
    </font>
    <font>
      <b/>
      <sz val="14"/>
      <name val="Calibri"/>
      <family val="2"/>
      <scheme val="minor"/>
    </font>
    <font>
      <b/>
      <sz val="14"/>
      <color rgb="FFFF0000"/>
      <name val="Calibri"/>
      <family val="2"/>
      <scheme val="minor"/>
    </font>
    <font>
      <b/>
      <sz val="9"/>
      <color indexed="81"/>
      <name val="Tahoma"/>
      <family val="2"/>
    </font>
    <font>
      <b/>
      <u/>
      <sz val="12"/>
      <color theme="1"/>
      <name val="Calibri"/>
      <family val="2"/>
      <scheme val="minor"/>
    </font>
    <font>
      <b/>
      <sz val="14"/>
      <color theme="9" tint="-0.249977111117893"/>
      <name val="Calibri"/>
      <family val="2"/>
      <scheme val="minor"/>
    </font>
    <font>
      <b/>
      <sz val="14"/>
      <color rgb="FFC00000"/>
      <name val="Calibri"/>
      <family val="2"/>
      <scheme val="minor"/>
    </font>
    <font>
      <sz val="14"/>
      <color rgb="FFC00000"/>
      <name val="Calibri"/>
      <family val="2"/>
      <scheme val="minor"/>
    </font>
    <font>
      <sz val="9"/>
      <color indexed="81"/>
      <name val="Tahoma"/>
      <family val="2"/>
    </font>
    <font>
      <b/>
      <u/>
      <sz val="11"/>
      <color theme="1"/>
      <name val="Calibri"/>
      <family val="2"/>
      <scheme val="minor"/>
    </font>
    <font>
      <sz val="12"/>
      <color rgb="FF3F3F76"/>
      <name val="Calibri"/>
      <family val="2"/>
      <scheme val="minor"/>
    </font>
    <font>
      <b/>
      <i/>
      <sz val="12"/>
      <color theme="1"/>
      <name val="Calibri"/>
      <family val="2"/>
      <scheme val="minor"/>
    </font>
  </fonts>
  <fills count="12">
    <fill>
      <patternFill patternType="none"/>
    </fill>
    <fill>
      <patternFill patternType="gray125"/>
    </fill>
    <fill>
      <patternFill patternType="solid">
        <fgColor rgb="FFC6EFCE"/>
      </patternFill>
    </fill>
    <fill>
      <patternFill patternType="solid">
        <fgColor rgb="FFFFEB9C"/>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rgb="FFFFCC99"/>
      </patternFill>
    </fill>
    <fill>
      <patternFill patternType="solid">
        <fgColor rgb="FFFFFFCC"/>
      </patternFill>
    </fill>
    <fill>
      <patternFill patternType="solid">
        <fgColor rgb="FFFFFF00"/>
        <bgColor indexed="64"/>
      </patternFill>
    </fill>
    <fill>
      <patternFill patternType="solid">
        <fgColor theme="0"/>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8">
    <xf numFmtId="0" fontId="0" fillId="0" borderId="0"/>
    <xf numFmtId="0" fontId="4" fillId="0" borderId="0" applyNumberFormat="0" applyFill="0" applyBorder="0" applyAlignment="0" applyProtection="0"/>
    <xf numFmtId="44" fontId="5" fillId="0" borderId="0" applyFon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4" fillId="0" borderId="0" applyNumberFormat="0"/>
    <xf numFmtId="0" fontId="17" fillId="8" borderId="15" applyNumberFormat="0" applyAlignment="0" applyProtection="0"/>
    <xf numFmtId="0" fontId="5" fillId="9" borderId="16" applyNumberFormat="0" applyFont="0" applyAlignment="0" applyProtection="0"/>
  </cellStyleXfs>
  <cellXfs count="161">
    <xf numFmtId="0" fontId="0" fillId="0" borderId="0" xfId="0"/>
    <xf numFmtId="0" fontId="2" fillId="0" borderId="0" xfId="0" applyFont="1"/>
    <xf numFmtId="0" fontId="0" fillId="0" borderId="2" xfId="0" applyBorder="1"/>
    <xf numFmtId="0" fontId="0" fillId="0" borderId="5" xfId="0" applyBorder="1"/>
    <xf numFmtId="0" fontId="0" fillId="0" borderId="8" xfId="0" applyBorder="1"/>
    <xf numFmtId="0" fontId="0" fillId="0" borderId="0" xfId="0" applyAlignment="1">
      <alignment wrapText="1"/>
    </xf>
    <xf numFmtId="0" fontId="2" fillId="0" borderId="0" xfId="0" applyFont="1" applyAlignment="1">
      <alignment wrapText="1"/>
    </xf>
    <xf numFmtId="0" fontId="1" fillId="0" borderId="0" xfId="0" applyFont="1" applyAlignment="1">
      <alignment wrapText="1"/>
    </xf>
    <xf numFmtId="0" fontId="3" fillId="0" borderId="0" xfId="0" applyFont="1" applyAlignment="1">
      <alignment vertical="center" wrapText="1"/>
    </xf>
    <xf numFmtId="0" fontId="0" fillId="0" borderId="0" xfId="0" applyAlignment="1">
      <alignment horizontal="right"/>
    </xf>
    <xf numFmtId="44" fontId="0" fillId="0" borderId="0" xfId="2" applyFont="1" applyBorder="1" applyAlignment="1">
      <alignment horizontal="right"/>
    </xf>
    <xf numFmtId="0" fontId="0" fillId="0" borderId="2" xfId="0" applyBorder="1" applyAlignment="1">
      <alignment horizontal="right"/>
    </xf>
    <xf numFmtId="0" fontId="6" fillId="2" borderId="3" xfId="3" applyBorder="1" applyAlignment="1">
      <alignment horizontal="right"/>
    </xf>
    <xf numFmtId="0" fontId="4" fillId="0" borderId="5" xfId="1" applyBorder="1"/>
    <xf numFmtId="0" fontId="1" fillId="0" borderId="0" xfId="0" applyFont="1" applyAlignment="1">
      <alignment horizontal="right"/>
    </xf>
    <xf numFmtId="0" fontId="6" fillId="2" borderId="2" xfId="3" applyBorder="1" applyAlignment="1">
      <alignment horizontal="right"/>
    </xf>
    <xf numFmtId="0" fontId="0" fillId="0" borderId="5" xfId="0" applyBorder="1" applyAlignment="1">
      <alignment horizontal="right"/>
    </xf>
    <xf numFmtId="0" fontId="0" fillId="0" borderId="6" xfId="0" applyBorder="1" applyAlignment="1">
      <alignment horizontal="right"/>
    </xf>
    <xf numFmtId="0" fontId="6" fillId="2" borderId="5" xfId="3" applyBorder="1" applyAlignment="1">
      <alignment horizontal="right"/>
    </xf>
    <xf numFmtId="0" fontId="7" fillId="3" borderId="5" xfId="4" applyBorder="1" applyAlignment="1">
      <alignment horizontal="right"/>
    </xf>
    <xf numFmtId="0" fontId="1" fillId="0" borderId="2" xfId="0" applyFont="1" applyBorder="1"/>
    <xf numFmtId="0" fontId="1" fillId="0" borderId="3" xfId="0" applyFont="1" applyBorder="1"/>
    <xf numFmtId="0" fontId="1" fillId="0" borderId="5" xfId="0" applyFont="1" applyBorder="1"/>
    <xf numFmtId="0" fontId="1" fillId="0" borderId="6" xfId="0" applyFont="1" applyBorder="1"/>
    <xf numFmtId="0" fontId="1" fillId="0" borderId="12" xfId="0" applyFont="1" applyBorder="1"/>
    <xf numFmtId="0" fontId="1" fillId="0" borderId="14" xfId="0" applyFont="1" applyBorder="1"/>
    <xf numFmtId="0" fontId="1" fillId="0" borderId="13" xfId="0" applyFont="1" applyBorder="1"/>
    <xf numFmtId="0" fontId="10" fillId="0" borderId="1" xfId="0" applyFont="1" applyBorder="1"/>
    <xf numFmtId="14" fontId="0" fillId="0" borderId="3" xfId="0" applyNumberFormat="1" applyBorder="1"/>
    <xf numFmtId="0" fontId="0" fillId="0" borderId="5" xfId="0" applyBorder="1" applyAlignment="1">
      <alignment wrapText="1"/>
    </xf>
    <xf numFmtId="0" fontId="0" fillId="0" borderId="6" xfId="0" applyBorder="1" applyAlignment="1">
      <alignment wrapText="1"/>
    </xf>
    <xf numFmtId="14" fontId="2" fillId="0" borderId="2" xfId="0" applyNumberFormat="1" applyFont="1" applyBorder="1"/>
    <xf numFmtId="0" fontId="4" fillId="0" borderId="2" xfId="1" applyBorder="1"/>
    <xf numFmtId="0" fontId="9" fillId="0" borderId="0" xfId="0" applyFont="1" applyAlignment="1">
      <alignment vertical="top"/>
    </xf>
    <xf numFmtId="0" fontId="2" fillId="0" borderId="9" xfId="0" applyFont="1" applyBorder="1" applyAlignment="1">
      <alignment wrapText="1"/>
    </xf>
    <xf numFmtId="0" fontId="0" fillId="0" borderId="10" xfId="0" applyBorder="1" applyAlignment="1">
      <alignment wrapText="1"/>
    </xf>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1" fillId="0" borderId="7" xfId="0" applyFont="1" applyBorder="1" applyAlignment="1">
      <alignment wrapText="1"/>
    </xf>
    <xf numFmtId="0" fontId="0" fillId="0" borderId="8" xfId="0" applyBorder="1" applyAlignment="1">
      <alignment wrapText="1"/>
    </xf>
    <xf numFmtId="2" fontId="0" fillId="0" borderId="0" xfId="0" applyNumberFormat="1" applyAlignment="1">
      <alignment wrapText="1"/>
    </xf>
    <xf numFmtId="2" fontId="0" fillId="0" borderId="8" xfId="0" applyNumberFormat="1" applyBorder="1" applyAlignment="1">
      <alignment wrapText="1"/>
    </xf>
    <xf numFmtId="0" fontId="0" fillId="0" borderId="0" xfId="0" applyAlignment="1">
      <alignment horizontal="center" wrapText="1"/>
    </xf>
    <xf numFmtId="0" fontId="0" fillId="0" borderId="8" xfId="0" applyBorder="1" applyAlignment="1">
      <alignment horizontal="center" wrapText="1"/>
    </xf>
    <xf numFmtId="0" fontId="1" fillId="0" borderId="4" xfId="0" applyFont="1" applyBorder="1" applyAlignment="1">
      <alignment vertical="top" wrapText="1"/>
    </xf>
    <xf numFmtId="0" fontId="4" fillId="0" borderId="5" xfId="1" applyBorder="1" applyAlignment="1">
      <alignment vertical="top" wrapText="1"/>
    </xf>
    <xf numFmtId="0" fontId="4" fillId="0" borderId="6" xfId="1" applyBorder="1" applyAlignment="1">
      <alignment vertical="top" wrapText="1"/>
    </xf>
    <xf numFmtId="0" fontId="1" fillId="0" borderId="9" xfId="0" applyFont="1" applyBorder="1" applyAlignment="1">
      <alignment wrapText="1"/>
    </xf>
    <xf numFmtId="0" fontId="0" fillId="0" borderId="2" xfId="0" applyBorder="1" applyAlignment="1">
      <alignment horizontal="right" vertical="top"/>
    </xf>
    <xf numFmtId="14" fontId="0" fillId="0" borderId="3" xfId="0" applyNumberFormat="1" applyBorder="1" applyAlignment="1">
      <alignment horizontal="right" vertical="top"/>
    </xf>
    <xf numFmtId="0" fontId="1"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0" xfId="0" applyAlignment="1">
      <alignment horizontal="left"/>
    </xf>
    <xf numFmtId="0" fontId="12" fillId="0" borderId="0" xfId="0" applyFont="1" applyAlignment="1">
      <alignment horizontal="left"/>
    </xf>
    <xf numFmtId="0" fontId="12" fillId="4" borderId="0" xfId="0" applyFont="1" applyFill="1" applyAlignment="1">
      <alignment horizontal="left"/>
    </xf>
    <xf numFmtId="0" fontId="13" fillId="6" borderId="0" xfId="0" applyFont="1" applyFill="1" applyAlignment="1">
      <alignment wrapText="1"/>
    </xf>
    <xf numFmtId="0" fontId="13" fillId="6" borderId="0" xfId="0" applyFont="1" applyFill="1" applyAlignment="1">
      <alignment horizontal="left"/>
    </xf>
    <xf numFmtId="0" fontId="8" fillId="0" borderId="0" xfId="0" applyFont="1"/>
    <xf numFmtId="0" fontId="10" fillId="0" borderId="0" xfId="0" applyFont="1"/>
    <xf numFmtId="0" fontId="14" fillId="0" borderId="0" xfId="0" applyFont="1" applyAlignment="1">
      <alignment wrapText="1"/>
    </xf>
    <xf numFmtId="0" fontId="16" fillId="0" borderId="0" xfId="0" applyFont="1" applyAlignment="1">
      <alignment vertical="top"/>
    </xf>
    <xf numFmtId="0" fontId="0" fillId="0" borderId="0" xfId="0" applyAlignment="1">
      <alignment vertical="top"/>
    </xf>
    <xf numFmtId="0" fontId="0" fillId="0" borderId="0" xfId="0" applyAlignment="1">
      <alignment vertical="top" wrapText="1"/>
    </xf>
    <xf numFmtId="0" fontId="8" fillId="0" borderId="0" xfId="0" applyFont="1" applyAlignment="1">
      <alignment vertical="top"/>
    </xf>
    <xf numFmtId="0" fontId="15" fillId="0" borderId="0" xfId="0" applyFont="1" applyAlignment="1">
      <alignment vertical="top"/>
    </xf>
    <xf numFmtId="0" fontId="1" fillId="0" borderId="0" xfId="0" applyFont="1" applyAlignment="1">
      <alignment vertical="top" wrapText="1"/>
    </xf>
    <xf numFmtId="0" fontId="18" fillId="0" borderId="0" xfId="0" applyFont="1" applyProtection="1">
      <protection locked="0"/>
    </xf>
    <xf numFmtId="0" fontId="18" fillId="0" borderId="0" xfId="0" applyFont="1"/>
    <xf numFmtId="0" fontId="18" fillId="5" borderId="0" xfId="0" applyFont="1" applyFill="1" applyProtection="1">
      <protection locked="0"/>
    </xf>
    <xf numFmtId="0" fontId="18" fillId="4" borderId="0" xfId="0" applyFont="1" applyFill="1"/>
    <xf numFmtId="0" fontId="19" fillId="6" borderId="0" xfId="0" applyFont="1" applyFill="1" applyAlignment="1" applyProtection="1">
      <alignment wrapText="1"/>
      <protection locked="0"/>
    </xf>
    <xf numFmtId="0" fontId="18" fillId="6" borderId="0" xfId="0" applyFont="1" applyFill="1"/>
    <xf numFmtId="0" fontId="20" fillId="5" borderId="0" xfId="5" applyFont="1" applyFill="1" applyProtection="1">
      <protection locked="0"/>
    </xf>
    <xf numFmtId="0" fontId="21" fillId="7" borderId="0" xfId="0" applyFont="1" applyFill="1" applyAlignment="1">
      <alignment horizontal="left"/>
    </xf>
    <xf numFmtId="0" fontId="2" fillId="0" borderId="0" xfId="0" applyFont="1" applyAlignment="1">
      <alignment horizontal="left"/>
    </xf>
    <xf numFmtId="0" fontId="21" fillId="5" borderId="0" xfId="0" applyFont="1" applyFill="1" applyAlignment="1">
      <alignment vertical="top" wrapText="1"/>
    </xf>
    <xf numFmtId="0" fontId="22" fillId="0" borderId="0" xfId="0" applyFont="1"/>
    <xf numFmtId="0" fontId="8" fillId="0" borderId="10" xfId="0" applyFont="1" applyBorder="1" applyAlignment="1">
      <alignment wrapText="1"/>
    </xf>
    <xf numFmtId="0" fontId="8" fillId="0" borderId="11" xfId="0" applyFont="1" applyBorder="1" applyAlignment="1">
      <alignment wrapText="1"/>
    </xf>
    <xf numFmtId="0" fontId="26" fillId="0" borderId="9" xfId="0" applyFont="1" applyBorder="1"/>
    <xf numFmtId="0" fontId="26" fillId="0" borderId="11" xfId="0" applyFont="1" applyBorder="1"/>
    <xf numFmtId="0" fontId="27" fillId="0" borderId="9" xfId="0" applyFont="1" applyBorder="1"/>
    <xf numFmtId="0" fontId="27" fillId="0" borderId="11" xfId="0" applyFont="1" applyBorder="1"/>
    <xf numFmtId="0" fontId="25" fillId="0" borderId="0" xfId="0" applyFont="1" applyAlignment="1">
      <alignment vertical="center" wrapText="1"/>
    </xf>
    <xf numFmtId="0" fontId="26" fillId="0" borderId="0" xfId="0" applyFont="1" applyAlignment="1">
      <alignment vertical="center" wrapText="1"/>
    </xf>
    <xf numFmtId="0" fontId="17" fillId="8" borderId="15" xfId="6" applyAlignment="1" applyProtection="1">
      <alignment wrapText="1"/>
      <protection locked="0"/>
    </xf>
    <xf numFmtId="0" fontId="1" fillId="0" borderId="0" xfId="0" applyFont="1"/>
    <xf numFmtId="0" fontId="0" fillId="0" borderId="9" xfId="0" applyBorder="1"/>
    <xf numFmtId="0" fontId="4" fillId="0" borderId="0" xfId="1" applyAlignment="1">
      <alignment vertical="top"/>
    </xf>
    <xf numFmtId="0" fontId="1" fillId="0" borderId="1" xfId="0" applyFont="1" applyBorder="1" applyAlignment="1">
      <alignment horizontal="right"/>
    </xf>
    <xf numFmtId="0" fontId="1" fillId="0" borderId="2" xfId="0" applyFont="1" applyBorder="1" applyAlignment="1">
      <alignment horizontal="right"/>
    </xf>
    <xf numFmtId="0" fontId="1" fillId="0" borderId="3" xfId="0" applyFont="1" applyBorder="1" applyAlignment="1">
      <alignment horizontal="right"/>
    </xf>
    <xf numFmtId="0" fontId="0" fillId="0" borderId="7" xfId="0" applyBorder="1" applyAlignment="1">
      <alignment horizontal="right"/>
    </xf>
    <xf numFmtId="0" fontId="0" fillId="0" borderId="4" xfId="0" applyBorder="1" applyAlignment="1">
      <alignment horizontal="right"/>
    </xf>
    <xf numFmtId="0" fontId="6" fillId="2" borderId="1" xfId="3" applyBorder="1" applyAlignment="1">
      <alignment horizontal="right"/>
    </xf>
    <xf numFmtId="0" fontId="7" fillId="3" borderId="2" xfId="4" applyBorder="1" applyAlignment="1">
      <alignment horizontal="right"/>
    </xf>
    <xf numFmtId="0" fontId="6" fillId="2" borderId="4" xfId="3" applyBorder="1" applyAlignment="1">
      <alignment horizontal="right"/>
    </xf>
    <xf numFmtId="0" fontId="6" fillId="2" borderId="6" xfId="3" applyBorder="1" applyAlignment="1">
      <alignment horizontal="right"/>
    </xf>
    <xf numFmtId="0" fontId="0" fillId="0" borderId="9" xfId="0" applyBorder="1" applyAlignment="1">
      <alignment horizontal="right"/>
    </xf>
    <xf numFmtId="0" fontId="0" fillId="0" borderId="10" xfId="0" applyBorder="1" applyAlignment="1">
      <alignment horizontal="right"/>
    </xf>
    <xf numFmtId="0" fontId="6" fillId="2" borderId="10" xfId="3" applyBorder="1" applyAlignment="1">
      <alignment horizontal="right"/>
    </xf>
    <xf numFmtId="0" fontId="6" fillId="2" borderId="11" xfId="3" applyBorder="1" applyAlignment="1">
      <alignment horizontal="right"/>
    </xf>
    <xf numFmtId="0" fontId="0" fillId="0" borderId="7" xfId="0" applyBorder="1"/>
    <xf numFmtId="0" fontId="1" fillId="0" borderId="7" xfId="0" applyFont="1" applyBorder="1"/>
    <xf numFmtId="0" fontId="1" fillId="0" borderId="8" xfId="0" applyFont="1" applyBorder="1"/>
    <xf numFmtId="0" fontId="0" fillId="0" borderId="11" xfId="0" applyBorder="1" applyAlignment="1">
      <alignment horizontal="right"/>
    </xf>
    <xf numFmtId="44" fontId="0" fillId="0" borderId="1" xfId="2" applyFont="1" applyBorder="1" applyAlignment="1">
      <alignment horizontal="right"/>
    </xf>
    <xf numFmtId="44" fontId="0" fillId="0" borderId="2" xfId="2" applyFont="1" applyBorder="1" applyAlignment="1">
      <alignment horizontal="right"/>
    </xf>
    <xf numFmtId="44" fontId="0" fillId="0" borderId="3" xfId="2" applyFont="1" applyBorder="1"/>
    <xf numFmtId="44" fontId="0" fillId="0" borderId="7" xfId="2" applyFont="1" applyBorder="1" applyAlignment="1">
      <alignment horizontal="right"/>
    </xf>
    <xf numFmtId="44" fontId="0" fillId="0" borderId="8" xfId="2" applyFont="1" applyBorder="1"/>
    <xf numFmtId="44" fontId="0" fillId="0" borderId="9" xfId="2" applyFont="1" applyBorder="1" applyAlignment="1">
      <alignment horizontal="right"/>
    </xf>
    <xf numFmtId="44" fontId="0" fillId="0" borderId="10" xfId="2" applyFont="1" applyBorder="1" applyAlignment="1">
      <alignment horizontal="right"/>
    </xf>
    <xf numFmtId="44" fontId="0" fillId="0" borderId="11" xfId="2" applyFont="1" applyBorder="1" applyAlignment="1">
      <alignment horizontal="right"/>
    </xf>
    <xf numFmtId="0" fontId="4" fillId="0" borderId="4" xfId="1" applyBorder="1"/>
    <xf numFmtId="0" fontId="4" fillId="0" borderId="6" xfId="1" applyBorder="1"/>
    <xf numFmtId="0" fontId="15" fillId="0" borderId="0" xfId="0" applyFont="1" applyAlignment="1">
      <alignment horizontal="left" vertical="top" wrapText="1"/>
    </xf>
    <xf numFmtId="0" fontId="0" fillId="0" borderId="0" xfId="0" applyAlignment="1">
      <alignment horizontal="left" vertical="top" wrapText="1"/>
    </xf>
    <xf numFmtId="0" fontId="10" fillId="10" borderId="16" xfId="7" applyFont="1" applyFill="1" applyAlignment="1">
      <alignment vertical="top" wrapText="1"/>
    </xf>
    <xf numFmtId="0" fontId="8" fillId="10" borderId="16" xfId="7" applyFont="1" applyFill="1" applyAlignment="1">
      <alignment vertical="top" wrapText="1"/>
    </xf>
    <xf numFmtId="0" fontId="12" fillId="11" borderId="0" xfId="0" applyFont="1" applyFill="1" applyAlignment="1">
      <alignment horizontal="left"/>
    </xf>
    <xf numFmtId="0" fontId="18" fillId="11" borderId="0" xfId="0" applyFont="1" applyFill="1" applyProtection="1">
      <protection locked="0"/>
    </xf>
    <xf numFmtId="0" fontId="18" fillId="11" borderId="0" xfId="0" applyFont="1" applyFill="1"/>
    <xf numFmtId="0" fontId="30" fillId="8" borderId="15" xfId="6" applyFont="1" applyProtection="1">
      <protection locked="0"/>
    </xf>
    <xf numFmtId="0" fontId="0" fillId="0" borderId="0" xfId="0" applyAlignment="1">
      <alignment horizontal="left" vertical="top"/>
    </xf>
    <xf numFmtId="0" fontId="4" fillId="0" borderId="0" xfId="1" applyAlignment="1">
      <alignment horizontal="left" vertical="top"/>
    </xf>
    <xf numFmtId="0" fontId="4" fillId="0" borderId="0" xfId="1" applyAlignment="1">
      <alignment horizontal="left" vertical="top" wrapText="1"/>
    </xf>
    <xf numFmtId="0" fontId="10" fillId="0" borderId="0" xfId="0" applyFont="1" applyAlignment="1">
      <alignment horizontal="left" vertical="top" wrapText="1"/>
    </xf>
    <xf numFmtId="0" fontId="10" fillId="0" borderId="0" xfId="0" applyFont="1" applyAlignment="1">
      <alignment vertical="top" wrapText="1"/>
    </xf>
    <xf numFmtId="44" fontId="0" fillId="0" borderId="2" xfId="2" applyFont="1" applyBorder="1" applyAlignment="1">
      <alignment wrapText="1"/>
    </xf>
    <xf numFmtId="44" fontId="0" fillId="0" borderId="3" xfId="2" applyFont="1" applyBorder="1" applyAlignment="1">
      <alignment wrapText="1"/>
    </xf>
    <xf numFmtId="44" fontId="0" fillId="0" borderId="0" xfId="2" applyFont="1" applyAlignment="1">
      <alignment wrapText="1"/>
    </xf>
    <xf numFmtId="44" fontId="0" fillId="0" borderId="8" xfId="2" applyFont="1" applyBorder="1" applyAlignment="1">
      <alignment wrapText="1"/>
    </xf>
    <xf numFmtId="0" fontId="6" fillId="2" borderId="2" xfId="3" applyBorder="1"/>
    <xf numFmtId="0" fontId="6" fillId="2" borderId="3" xfId="3" applyBorder="1"/>
    <xf numFmtId="0" fontId="8" fillId="10" borderId="17" xfId="7" applyFont="1" applyFill="1" applyBorder="1" applyAlignment="1">
      <alignment horizontal="left" vertical="top" wrapText="1"/>
    </xf>
    <xf numFmtId="0" fontId="8" fillId="10" borderId="0" xfId="7" applyFont="1" applyFill="1" applyBorder="1" applyAlignment="1">
      <alignment horizontal="left" vertical="top" wrapText="1"/>
    </xf>
    <xf numFmtId="0" fontId="24" fillId="10" borderId="17" xfId="7" applyFont="1" applyFill="1" applyBorder="1" applyAlignment="1">
      <alignment horizontal="left" vertical="top" wrapText="1"/>
    </xf>
    <xf numFmtId="0" fontId="9" fillId="0" borderId="9" xfId="0" applyFont="1" applyBorder="1" applyAlignment="1">
      <alignment horizontal="lef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0" fillId="0" borderId="0" xfId="0" applyAlignment="1">
      <alignment horizontal="left" vertical="top" wrapText="1"/>
    </xf>
    <xf numFmtId="0" fontId="24" fillId="10" borderId="0" xfId="7" applyFont="1" applyFill="1" applyBorder="1" applyAlignment="1">
      <alignment horizontal="left" vertical="top" wrapText="1"/>
    </xf>
    <xf numFmtId="0" fontId="8" fillId="10" borderId="16" xfId="7" applyFont="1" applyFill="1" applyAlignment="1">
      <alignment horizontal="left" vertical="top" wrapText="1"/>
    </xf>
    <xf numFmtId="0" fontId="8" fillId="10" borderId="19" xfId="7" applyFont="1" applyFill="1" applyBorder="1" applyAlignment="1">
      <alignment horizontal="left" vertical="top" wrapText="1"/>
    </xf>
    <xf numFmtId="0" fontId="8" fillId="10" borderId="18" xfId="7" applyFont="1" applyFill="1" applyBorder="1" applyAlignment="1">
      <alignment horizontal="left" vertical="top" wrapText="1"/>
    </xf>
    <xf numFmtId="0" fontId="1" fillId="10" borderId="16" xfId="7" applyFont="1" applyFill="1" applyAlignment="1">
      <alignment horizontal="left" vertical="top" wrapText="1"/>
    </xf>
    <xf numFmtId="0" fontId="1" fillId="10" borderId="16" xfId="7" applyFont="1" applyFill="1" applyAlignment="1">
      <alignment horizontal="left" vertical="top"/>
    </xf>
    <xf numFmtId="0" fontId="1" fillId="0" borderId="7" xfId="0" applyFont="1" applyBorder="1" applyAlignment="1">
      <alignment vertical="top" wrapText="1"/>
    </xf>
    <xf numFmtId="0" fontId="9" fillId="0" borderId="9" xfId="0" applyFont="1" applyBorder="1" applyAlignment="1">
      <alignment vertical="top" wrapText="1"/>
    </xf>
    <xf numFmtId="0" fontId="9" fillId="0" borderId="10" xfId="0" applyFont="1" applyBorder="1" applyAlignment="1">
      <alignment vertical="top"/>
    </xf>
    <xf numFmtId="0" fontId="9" fillId="0" borderId="11" xfId="0" applyFont="1" applyBorder="1" applyAlignment="1">
      <alignment vertical="top"/>
    </xf>
    <xf numFmtId="0" fontId="1" fillId="9" borderId="16" xfId="7" applyFont="1" applyAlignment="1">
      <alignment horizontal="left" vertical="top" wrapText="1"/>
    </xf>
    <xf numFmtId="0" fontId="1" fillId="9" borderId="16" xfId="7" applyFont="1" applyAlignment="1">
      <alignment horizontal="left" vertical="top"/>
    </xf>
  </cellXfs>
  <cellStyles count="8">
    <cellStyle name="Currency" xfId="2" builtinId="4"/>
    <cellStyle name="Good" xfId="3" builtinId="26"/>
    <cellStyle name="Hyperlink" xfId="1" builtinId="8"/>
    <cellStyle name="Hyperlink 2" xfId="5" xr:uid="{CE4A15E7-83B1-442D-A606-29D59632A3A5}"/>
    <cellStyle name="Input" xfId="6" builtinId="20"/>
    <cellStyle name="Neutral" xfId="4" builtinId="28"/>
    <cellStyle name="Normal" xfId="0" builtinId="0"/>
    <cellStyle name="Note" xfId="7" builtinId="10"/>
  </cellStyles>
  <dxfs count="4">
    <dxf>
      <fill>
        <patternFill>
          <bgColor theme="9" tint="0.59996337778862885"/>
        </patternFill>
      </fill>
    </dxf>
    <dxf>
      <fill>
        <patternFill>
          <bgColor rgb="FFFF8989"/>
        </patternFill>
      </fill>
    </dxf>
    <dxf>
      <fill>
        <patternFill>
          <bgColor theme="9" tint="0.59996337778862885"/>
        </patternFill>
      </fill>
    </dxf>
    <dxf>
      <fill>
        <patternFill>
          <bgColor rgb="FFFF8989"/>
        </patternFill>
      </fill>
    </dxf>
  </dxfs>
  <tableStyles count="0" defaultTableStyle="TableStyleMedium2" defaultPivotStyle="PivotStyleLight16"/>
  <colors>
    <mruColors>
      <color rgb="FFFF8989"/>
      <color rgb="FFFF8B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92209938964048"/>
          <c:y val="7.6302534143529832E-2"/>
          <c:w val="0.72225591548187273"/>
          <c:h val="0.84077799332360481"/>
        </c:manualLayout>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768-450B-9C8D-4394145C2B0C}"/>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768-450B-9C8D-4394145C2B0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768-450B-9C8D-4394145C2B0C}"/>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768-450B-9C8D-4394145C2B0C}"/>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768-450B-9C8D-4394145C2B0C}"/>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768-450B-9C8D-4394145C2B0C}"/>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0768-450B-9C8D-4394145C2B0C}"/>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0768-450B-9C8D-4394145C2B0C}"/>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0768-450B-9C8D-4394145C2B0C}"/>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0768-450B-9C8D-4394145C2B0C}"/>
              </c:ext>
            </c:extLst>
          </c:dPt>
          <c:dPt>
            <c:idx val="10"/>
            <c:bubble3D val="0"/>
            <c:spPr>
              <a:solidFill>
                <a:schemeClr val="accent5">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5-0768-450B-9C8D-4394145C2B0C}"/>
              </c:ext>
            </c:extLst>
          </c:dPt>
          <c:dPt>
            <c:idx val="11"/>
            <c:bubble3D val="0"/>
            <c:spPr>
              <a:solidFill>
                <a:schemeClr val="accent6">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7-0768-450B-9C8D-4394145C2B0C}"/>
              </c:ext>
            </c:extLst>
          </c:dPt>
          <c:dPt>
            <c:idx val="12"/>
            <c:bubble3D val="0"/>
            <c:spPr>
              <a:solidFill>
                <a:schemeClr val="accent1">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9-0768-450B-9C8D-4394145C2B0C}"/>
              </c:ext>
            </c:extLst>
          </c:dPt>
          <c:dPt>
            <c:idx val="13"/>
            <c:bubble3D val="0"/>
            <c:spPr>
              <a:solidFill>
                <a:schemeClr val="accent2">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B-0768-450B-9C8D-4394145C2B0C}"/>
              </c:ext>
            </c:extLst>
          </c:dPt>
          <c:dPt>
            <c:idx val="14"/>
            <c:bubble3D val="0"/>
            <c:spPr>
              <a:solidFill>
                <a:schemeClr val="accent3">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D-0768-450B-9C8D-4394145C2B0C}"/>
              </c:ext>
            </c:extLst>
          </c:dPt>
          <c:dPt>
            <c:idx val="15"/>
            <c:bubble3D val="0"/>
            <c:spPr>
              <a:solidFill>
                <a:schemeClr val="accent4">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F-0768-450B-9C8D-4394145C2B0C}"/>
              </c:ext>
            </c:extLst>
          </c:dPt>
          <c:dPt>
            <c:idx val="16"/>
            <c:bubble3D val="0"/>
            <c:spPr>
              <a:solidFill>
                <a:schemeClr val="accent5">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1-0768-450B-9C8D-4394145C2B0C}"/>
              </c:ext>
            </c:extLst>
          </c:dPt>
          <c:dPt>
            <c:idx val="17"/>
            <c:bubble3D val="0"/>
            <c:spPr>
              <a:solidFill>
                <a:schemeClr val="accent6">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3-0768-450B-9C8D-4394145C2B0C}"/>
              </c:ext>
            </c:extLst>
          </c:dPt>
          <c:dPt>
            <c:idx val="18"/>
            <c:bubble3D val="0"/>
            <c:spPr>
              <a:solidFill>
                <a:schemeClr val="accent1">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5-0768-450B-9C8D-4394145C2B0C}"/>
              </c:ext>
            </c:extLst>
          </c:dPt>
          <c:dPt>
            <c:idx val="19"/>
            <c:bubble3D val="0"/>
            <c:spPr>
              <a:solidFill>
                <a:schemeClr val="accent2">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7-0768-450B-9C8D-4394145C2B0C}"/>
              </c:ext>
            </c:extLst>
          </c:dPt>
          <c:dPt>
            <c:idx val="20"/>
            <c:bubble3D val="0"/>
            <c:spPr>
              <a:solidFill>
                <a:schemeClr val="accent3">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9-0768-450B-9C8D-4394145C2B0C}"/>
              </c:ext>
            </c:extLst>
          </c:dPt>
          <c:dPt>
            <c:idx val="21"/>
            <c:bubble3D val="0"/>
            <c:spPr>
              <a:solidFill>
                <a:schemeClr val="accent4">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B-0768-450B-9C8D-4394145C2B0C}"/>
              </c:ext>
            </c:extLst>
          </c:dPt>
          <c:dPt>
            <c:idx val="22"/>
            <c:bubble3D val="0"/>
            <c:spPr>
              <a:solidFill>
                <a:schemeClr val="accent5">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D-0768-450B-9C8D-4394145C2B0C}"/>
              </c:ext>
            </c:extLst>
          </c:dPt>
          <c:dPt>
            <c:idx val="23"/>
            <c:bubble3D val="0"/>
            <c:spPr>
              <a:solidFill>
                <a:schemeClr val="accent6">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F-0768-450B-9C8D-4394145C2B0C}"/>
              </c:ext>
            </c:extLst>
          </c:dPt>
          <c:dPt>
            <c:idx val="24"/>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1-0768-450B-9C8D-4394145C2B0C}"/>
              </c:ext>
            </c:extLst>
          </c:dPt>
          <c:dPt>
            <c:idx val="25"/>
            <c:bubble3D val="0"/>
            <c:spPr>
              <a:solidFill>
                <a:schemeClr val="accent2">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3-0768-450B-9C8D-4394145C2B0C}"/>
              </c:ext>
            </c:extLst>
          </c:dPt>
          <c:dPt>
            <c:idx val="26"/>
            <c:bubble3D val="0"/>
            <c:spPr>
              <a:solidFill>
                <a:schemeClr val="accent3">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5-0768-450B-9C8D-4394145C2B0C}"/>
              </c:ext>
            </c:extLst>
          </c:dPt>
          <c:dPt>
            <c:idx val="27"/>
            <c:bubble3D val="0"/>
            <c:spPr>
              <a:solidFill>
                <a:schemeClr val="accent4">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6-8371-463E-9835-B477A1F5608E}"/>
              </c:ext>
            </c:extLst>
          </c:dPt>
          <c:dPt>
            <c:idx val="28"/>
            <c:bubble3D val="0"/>
            <c:spPr>
              <a:solidFill>
                <a:schemeClr val="accent5">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7-8371-463E-9835-B477A1F5608E}"/>
              </c:ext>
            </c:extLst>
          </c:dPt>
          <c:dPt>
            <c:idx val="29"/>
            <c:bubble3D val="0"/>
            <c:spPr>
              <a:solidFill>
                <a:schemeClr val="accent6">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8-8371-463E-9835-B477A1F5608E}"/>
              </c:ext>
            </c:extLst>
          </c:dPt>
          <c:dLbls>
            <c:dLbl>
              <c:idx val="0"/>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1-0768-450B-9C8D-4394145C2B0C}"/>
                </c:ext>
              </c:extLst>
            </c:dLbl>
            <c:dLbl>
              <c:idx val="1"/>
              <c:numFmt formatCode="0%;0%;" sourceLinked="0"/>
              <c:spPr>
                <a:noFill/>
                <a:ln>
                  <a:noFill/>
                </a:ln>
                <a:effectLst>
                  <a:glow rad="152400">
                    <a:schemeClr val="bg1">
                      <a:alpha val="36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3-0768-450B-9C8D-4394145C2B0C}"/>
                </c:ext>
              </c:extLst>
            </c:dLbl>
            <c:dLbl>
              <c:idx val="2"/>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5-0768-450B-9C8D-4394145C2B0C}"/>
                </c:ext>
              </c:extLst>
            </c:dLbl>
            <c:dLbl>
              <c:idx val="3"/>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7-0768-450B-9C8D-4394145C2B0C}"/>
                </c:ext>
              </c:extLst>
            </c:dLbl>
            <c:dLbl>
              <c:idx val="4"/>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9-0768-450B-9C8D-4394145C2B0C}"/>
                </c:ext>
              </c:extLst>
            </c:dLbl>
            <c:dLbl>
              <c:idx val="5"/>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B-0768-450B-9C8D-4394145C2B0C}"/>
                </c:ext>
              </c:extLst>
            </c:dLbl>
            <c:dLbl>
              <c:idx val="6"/>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D-0768-450B-9C8D-4394145C2B0C}"/>
                </c:ext>
              </c:extLst>
            </c:dLbl>
            <c:dLbl>
              <c:idx val="7"/>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F-0768-450B-9C8D-4394145C2B0C}"/>
                </c:ext>
              </c:extLst>
            </c:dLbl>
            <c:dLbl>
              <c:idx val="8"/>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1-0768-450B-9C8D-4394145C2B0C}"/>
                </c:ext>
              </c:extLst>
            </c:dLbl>
            <c:dLbl>
              <c:idx val="9"/>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3-0768-450B-9C8D-4394145C2B0C}"/>
                </c:ext>
              </c:extLst>
            </c:dLbl>
            <c:dLbl>
              <c:idx val="10"/>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5-0768-450B-9C8D-4394145C2B0C}"/>
                </c:ext>
              </c:extLst>
            </c:dLbl>
            <c:dLbl>
              <c:idx val="11"/>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7-0768-450B-9C8D-4394145C2B0C}"/>
                </c:ext>
              </c:extLst>
            </c:dLbl>
            <c:dLbl>
              <c:idx val="12"/>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9-0768-450B-9C8D-4394145C2B0C}"/>
                </c:ext>
              </c:extLst>
            </c:dLbl>
            <c:dLbl>
              <c:idx val="13"/>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B-0768-450B-9C8D-4394145C2B0C}"/>
                </c:ext>
              </c:extLst>
            </c:dLbl>
            <c:dLbl>
              <c:idx val="14"/>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D-0768-450B-9C8D-4394145C2B0C}"/>
                </c:ext>
              </c:extLst>
            </c:dLbl>
            <c:dLbl>
              <c:idx val="15"/>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F-0768-450B-9C8D-4394145C2B0C}"/>
                </c:ext>
              </c:extLst>
            </c:dLbl>
            <c:dLbl>
              <c:idx val="16"/>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1-0768-450B-9C8D-4394145C2B0C}"/>
                </c:ext>
              </c:extLst>
            </c:dLbl>
            <c:dLbl>
              <c:idx val="17"/>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3-0768-450B-9C8D-4394145C2B0C}"/>
                </c:ext>
              </c:extLst>
            </c:dLbl>
            <c:dLbl>
              <c:idx val="18"/>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5-0768-450B-9C8D-4394145C2B0C}"/>
                </c:ext>
              </c:extLst>
            </c:dLbl>
            <c:dLbl>
              <c:idx val="19"/>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7-0768-450B-9C8D-4394145C2B0C}"/>
                </c:ext>
              </c:extLst>
            </c:dLbl>
            <c:dLbl>
              <c:idx val="20"/>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9-0768-450B-9C8D-4394145C2B0C}"/>
                </c:ext>
              </c:extLst>
            </c:dLbl>
            <c:dLbl>
              <c:idx val="21"/>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B-0768-450B-9C8D-4394145C2B0C}"/>
                </c:ext>
              </c:extLst>
            </c:dLbl>
            <c:dLbl>
              <c:idx val="22"/>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D-0768-450B-9C8D-4394145C2B0C}"/>
                </c:ext>
              </c:extLst>
            </c:dLbl>
            <c:dLbl>
              <c:idx val="23"/>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F-0768-450B-9C8D-4394145C2B0C}"/>
                </c:ext>
              </c:extLst>
            </c:dLbl>
            <c:dLbl>
              <c:idx val="24"/>
              <c:layout>
                <c:manualLayout>
                  <c:x val="-7.373641651316036E-2"/>
                  <c:y val="2.3451673803932403E-2"/>
                </c:manualLayout>
              </c:layout>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768-450B-9C8D-4394145C2B0C}"/>
                </c:ext>
              </c:extLst>
            </c:dLbl>
            <c:dLbl>
              <c:idx val="25"/>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3-0768-450B-9C8D-4394145C2B0C}"/>
                </c:ext>
              </c:extLst>
            </c:dLbl>
            <c:dLbl>
              <c:idx val="26"/>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5-0768-450B-9C8D-4394145C2B0C}"/>
                </c:ext>
              </c:extLst>
            </c:dLbl>
            <c:dLbl>
              <c:idx val="27"/>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6-8371-463E-9835-B477A1F5608E}"/>
                </c:ext>
              </c:extLst>
            </c:dLbl>
            <c:dLbl>
              <c:idx val="28"/>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7-8371-463E-9835-B477A1F5608E}"/>
                </c:ext>
              </c:extLst>
            </c:dLbl>
            <c:dLbl>
              <c:idx val="29"/>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8-8371-463E-9835-B477A1F5608E}"/>
                </c:ext>
              </c:extLst>
            </c:dLbl>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showLeaderLines val="0"/>
            <c:extLst>
              <c:ext xmlns:c15="http://schemas.microsoft.com/office/drawing/2012/chart" uri="{CE6537A1-D6FC-4f65-9D91-7224C49458BB}"/>
            </c:extLst>
          </c:dLbls>
          <c:cat>
            <c:strRef>
              <c:f>'1. Appareils et usage'!$C$6:$C$35</c:f>
              <c:strCache>
                <c:ptCount val="20"/>
                <c:pt idx="2">
                  <c:v>Frigo 12 V (Glacière electrique) (840 Wh)</c:v>
                </c:pt>
                <c:pt idx="7">
                  <c:v>Hotte d'extraction (300 Wh)</c:v>
                </c:pt>
                <c:pt idx="19">
                  <c:v>Onduleur (1500 W) Consommation à vide  (150 Wh)</c:v>
                </c:pt>
              </c:strCache>
            </c:strRef>
          </c:cat>
          <c:val>
            <c:numRef>
              <c:f>'1. Appareils et usage'!$I$6:$I$35</c:f>
              <c:numCache>
                <c:formatCode>General</c:formatCode>
                <c:ptCount val="30"/>
                <c:pt idx="0">
                  <c:v>0</c:v>
                </c:pt>
                <c:pt idx="1">
                  <c:v>0</c:v>
                </c:pt>
                <c:pt idx="2">
                  <c:v>840</c:v>
                </c:pt>
                <c:pt idx="3">
                  <c:v>0</c:v>
                </c:pt>
                <c:pt idx="4">
                  <c:v>0</c:v>
                </c:pt>
                <c:pt idx="5">
                  <c:v>0</c:v>
                </c:pt>
                <c:pt idx="6">
                  <c:v>0</c:v>
                </c:pt>
                <c:pt idx="7">
                  <c:v>300</c:v>
                </c:pt>
                <c:pt idx="8">
                  <c:v>0</c:v>
                </c:pt>
                <c:pt idx="9">
                  <c:v>0</c:v>
                </c:pt>
                <c:pt idx="10">
                  <c:v>0</c:v>
                </c:pt>
                <c:pt idx="11">
                  <c:v>0</c:v>
                </c:pt>
                <c:pt idx="12">
                  <c:v>0</c:v>
                </c:pt>
                <c:pt idx="13">
                  <c:v>0</c:v>
                </c:pt>
                <c:pt idx="14">
                  <c:v>0</c:v>
                </c:pt>
                <c:pt idx="15">
                  <c:v>0</c:v>
                </c:pt>
                <c:pt idx="16">
                  <c:v>0</c:v>
                </c:pt>
                <c:pt idx="17">
                  <c:v>0</c:v>
                </c:pt>
                <c:pt idx="18">
                  <c:v>0</c:v>
                </c:pt>
                <c:pt idx="19">
                  <c:v>150</c:v>
                </c:pt>
                <c:pt idx="20">
                  <c:v>0</c:v>
                </c:pt>
                <c:pt idx="21">
                  <c:v>0</c:v>
                </c:pt>
                <c:pt idx="22">
                  <c:v>0</c:v>
                </c:pt>
                <c:pt idx="23">
                  <c:v>0</c:v>
                </c:pt>
                <c:pt idx="24">
                  <c:v>0</c:v>
                </c:pt>
                <c:pt idx="25">
                  <c:v>0</c:v>
                </c:pt>
                <c:pt idx="26">
                  <c:v>0</c:v>
                </c:pt>
                <c:pt idx="27">
                  <c:v>0</c:v>
                </c:pt>
                <c:pt idx="29">
                  <c:v>0</c:v>
                </c:pt>
              </c:numCache>
            </c:numRef>
          </c:val>
          <c:extLst>
            <c:ext xmlns:c16="http://schemas.microsoft.com/office/drawing/2014/chart" uri="{C3380CC4-5D6E-409C-BE32-E72D297353CC}">
              <c16:uniqueId val="{00000036-0768-450B-9C8D-4394145C2B0C}"/>
            </c:ext>
          </c:extLst>
        </c:ser>
        <c:dLbls>
          <c:dLblPos val="outEnd"/>
          <c:showLegendKey val="0"/>
          <c:showVal val="0"/>
          <c:showCatName val="0"/>
          <c:showSerName val="0"/>
          <c:showPercent val="1"/>
          <c:showBubbleSize val="0"/>
          <c:showLeaderLines val="0"/>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92209938964048"/>
          <c:y val="7.6302534143529832E-2"/>
          <c:w val="0.72225591548187273"/>
          <c:h val="0.84077799332360481"/>
        </c:manualLayout>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E018-4B9E-86B8-14922B14748D}"/>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E018-4B9E-86B8-14922B14748D}"/>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E018-4B9E-86B8-14922B14748D}"/>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E018-4B9E-86B8-14922B14748D}"/>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E018-4B9E-86B8-14922B14748D}"/>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E018-4B9E-86B8-14922B14748D}"/>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E018-4B9E-86B8-14922B14748D}"/>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E018-4B9E-86B8-14922B14748D}"/>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E018-4B9E-86B8-14922B14748D}"/>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E018-4B9E-86B8-14922B14748D}"/>
              </c:ext>
            </c:extLst>
          </c:dPt>
          <c:dPt>
            <c:idx val="10"/>
            <c:bubble3D val="0"/>
            <c:spPr>
              <a:solidFill>
                <a:schemeClr val="accent5">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5-E018-4B9E-86B8-14922B14748D}"/>
              </c:ext>
            </c:extLst>
          </c:dPt>
          <c:dPt>
            <c:idx val="11"/>
            <c:bubble3D val="0"/>
            <c:spPr>
              <a:solidFill>
                <a:schemeClr val="accent6">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7-E018-4B9E-86B8-14922B14748D}"/>
              </c:ext>
            </c:extLst>
          </c:dPt>
          <c:dPt>
            <c:idx val="12"/>
            <c:bubble3D val="0"/>
            <c:spPr>
              <a:solidFill>
                <a:schemeClr val="accent1">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9-E018-4B9E-86B8-14922B14748D}"/>
              </c:ext>
            </c:extLst>
          </c:dPt>
          <c:dPt>
            <c:idx val="13"/>
            <c:bubble3D val="0"/>
            <c:spPr>
              <a:solidFill>
                <a:schemeClr val="accent2">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B-E018-4B9E-86B8-14922B14748D}"/>
              </c:ext>
            </c:extLst>
          </c:dPt>
          <c:dPt>
            <c:idx val="14"/>
            <c:bubble3D val="0"/>
            <c:spPr>
              <a:solidFill>
                <a:schemeClr val="accent3">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D-E018-4B9E-86B8-14922B14748D}"/>
              </c:ext>
            </c:extLst>
          </c:dPt>
          <c:dPt>
            <c:idx val="15"/>
            <c:bubble3D val="0"/>
            <c:spPr>
              <a:solidFill>
                <a:schemeClr val="accent4">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F-E018-4B9E-86B8-14922B14748D}"/>
              </c:ext>
            </c:extLst>
          </c:dPt>
          <c:dPt>
            <c:idx val="16"/>
            <c:bubble3D val="0"/>
            <c:spPr>
              <a:solidFill>
                <a:schemeClr val="accent5">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1-E018-4B9E-86B8-14922B14748D}"/>
              </c:ext>
            </c:extLst>
          </c:dPt>
          <c:dPt>
            <c:idx val="17"/>
            <c:bubble3D val="0"/>
            <c:spPr>
              <a:solidFill>
                <a:schemeClr val="accent6">
                  <a:lumMod val="80000"/>
                  <a:lumOff val="2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3-E018-4B9E-86B8-14922B14748D}"/>
              </c:ext>
            </c:extLst>
          </c:dPt>
          <c:dPt>
            <c:idx val="18"/>
            <c:bubble3D val="0"/>
            <c:spPr>
              <a:solidFill>
                <a:schemeClr val="accent1">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5-E018-4B9E-86B8-14922B14748D}"/>
              </c:ext>
            </c:extLst>
          </c:dPt>
          <c:dPt>
            <c:idx val="19"/>
            <c:bubble3D val="0"/>
            <c:spPr>
              <a:solidFill>
                <a:schemeClr val="accent2">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7-E018-4B9E-86B8-14922B14748D}"/>
              </c:ext>
            </c:extLst>
          </c:dPt>
          <c:dPt>
            <c:idx val="20"/>
            <c:bubble3D val="0"/>
            <c:spPr>
              <a:solidFill>
                <a:schemeClr val="accent3">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9-E018-4B9E-86B8-14922B14748D}"/>
              </c:ext>
            </c:extLst>
          </c:dPt>
          <c:dPt>
            <c:idx val="21"/>
            <c:bubble3D val="0"/>
            <c:spPr>
              <a:solidFill>
                <a:schemeClr val="accent4">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B-E018-4B9E-86B8-14922B14748D}"/>
              </c:ext>
            </c:extLst>
          </c:dPt>
          <c:dPt>
            <c:idx val="22"/>
            <c:bubble3D val="0"/>
            <c:spPr>
              <a:solidFill>
                <a:schemeClr val="accent5">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D-E018-4B9E-86B8-14922B14748D}"/>
              </c:ext>
            </c:extLst>
          </c:dPt>
          <c:dPt>
            <c:idx val="23"/>
            <c:bubble3D val="0"/>
            <c:spPr>
              <a:solidFill>
                <a:schemeClr val="accent6">
                  <a:lumMod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2F-E018-4B9E-86B8-14922B14748D}"/>
              </c:ext>
            </c:extLst>
          </c:dPt>
          <c:dPt>
            <c:idx val="24"/>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1-E018-4B9E-86B8-14922B14748D}"/>
              </c:ext>
            </c:extLst>
          </c:dPt>
          <c:dPt>
            <c:idx val="25"/>
            <c:bubble3D val="0"/>
            <c:spPr>
              <a:solidFill>
                <a:schemeClr val="accent2">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3-E018-4B9E-86B8-14922B14748D}"/>
              </c:ext>
            </c:extLst>
          </c:dPt>
          <c:dPt>
            <c:idx val="26"/>
            <c:bubble3D val="0"/>
            <c:spPr>
              <a:solidFill>
                <a:schemeClr val="accent3">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5-E018-4B9E-86B8-14922B14748D}"/>
              </c:ext>
            </c:extLst>
          </c:dPt>
          <c:dPt>
            <c:idx val="27"/>
            <c:bubble3D val="0"/>
            <c:spPr>
              <a:solidFill>
                <a:schemeClr val="accent4">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7-E018-4B9E-86B8-14922B14748D}"/>
              </c:ext>
            </c:extLst>
          </c:dPt>
          <c:dPt>
            <c:idx val="28"/>
            <c:bubble3D val="0"/>
            <c:spPr>
              <a:solidFill>
                <a:schemeClr val="accent5">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9-E018-4B9E-86B8-14922B14748D}"/>
              </c:ext>
            </c:extLst>
          </c:dPt>
          <c:dPt>
            <c:idx val="29"/>
            <c:bubble3D val="0"/>
            <c:spPr>
              <a:solidFill>
                <a:schemeClr val="accent6">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3B-E018-4B9E-86B8-14922B14748D}"/>
              </c:ext>
            </c:extLst>
          </c:dPt>
          <c:dLbls>
            <c:dLbl>
              <c:idx val="0"/>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1-E018-4B9E-86B8-14922B14748D}"/>
                </c:ext>
              </c:extLst>
            </c:dLbl>
            <c:dLbl>
              <c:idx val="1"/>
              <c:numFmt formatCode="0%;0%;" sourceLinked="0"/>
              <c:spPr>
                <a:noFill/>
                <a:ln>
                  <a:noFill/>
                </a:ln>
                <a:effectLst>
                  <a:glow rad="152400">
                    <a:schemeClr val="bg1">
                      <a:alpha val="36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3-E018-4B9E-86B8-14922B14748D}"/>
                </c:ext>
              </c:extLst>
            </c:dLbl>
            <c:dLbl>
              <c:idx val="2"/>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5-E018-4B9E-86B8-14922B14748D}"/>
                </c:ext>
              </c:extLst>
            </c:dLbl>
            <c:dLbl>
              <c:idx val="3"/>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7-E018-4B9E-86B8-14922B14748D}"/>
                </c:ext>
              </c:extLst>
            </c:dLbl>
            <c:dLbl>
              <c:idx val="4"/>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9-E018-4B9E-86B8-14922B14748D}"/>
                </c:ext>
              </c:extLst>
            </c:dLbl>
            <c:dLbl>
              <c:idx val="5"/>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B-E018-4B9E-86B8-14922B14748D}"/>
                </c:ext>
              </c:extLst>
            </c:dLbl>
            <c:dLbl>
              <c:idx val="6"/>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D-E018-4B9E-86B8-14922B14748D}"/>
                </c:ext>
              </c:extLst>
            </c:dLbl>
            <c:dLbl>
              <c:idx val="7"/>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0F-E018-4B9E-86B8-14922B14748D}"/>
                </c:ext>
              </c:extLst>
            </c:dLbl>
            <c:dLbl>
              <c:idx val="8"/>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1-E018-4B9E-86B8-14922B14748D}"/>
                </c:ext>
              </c:extLst>
            </c:dLbl>
            <c:dLbl>
              <c:idx val="9"/>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3-E018-4B9E-86B8-14922B14748D}"/>
                </c:ext>
              </c:extLst>
            </c:dLbl>
            <c:dLbl>
              <c:idx val="10"/>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5-E018-4B9E-86B8-14922B14748D}"/>
                </c:ext>
              </c:extLst>
            </c:dLbl>
            <c:dLbl>
              <c:idx val="11"/>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7-E018-4B9E-86B8-14922B14748D}"/>
                </c:ext>
              </c:extLst>
            </c:dLbl>
            <c:dLbl>
              <c:idx val="12"/>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9-E018-4B9E-86B8-14922B14748D}"/>
                </c:ext>
              </c:extLst>
            </c:dLbl>
            <c:dLbl>
              <c:idx val="13"/>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B-E018-4B9E-86B8-14922B14748D}"/>
                </c:ext>
              </c:extLst>
            </c:dLbl>
            <c:dLbl>
              <c:idx val="14"/>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D-E018-4B9E-86B8-14922B14748D}"/>
                </c:ext>
              </c:extLst>
            </c:dLbl>
            <c:dLbl>
              <c:idx val="15"/>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1F-E018-4B9E-86B8-14922B14748D}"/>
                </c:ext>
              </c:extLst>
            </c:dLbl>
            <c:dLbl>
              <c:idx val="16"/>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1-E018-4B9E-86B8-14922B14748D}"/>
                </c:ext>
              </c:extLst>
            </c:dLbl>
            <c:dLbl>
              <c:idx val="17"/>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3-E018-4B9E-86B8-14922B14748D}"/>
                </c:ext>
              </c:extLst>
            </c:dLbl>
            <c:dLbl>
              <c:idx val="18"/>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5-E018-4B9E-86B8-14922B14748D}"/>
                </c:ext>
              </c:extLst>
            </c:dLbl>
            <c:dLbl>
              <c:idx val="19"/>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7-E018-4B9E-86B8-14922B14748D}"/>
                </c:ext>
              </c:extLst>
            </c:dLbl>
            <c:dLbl>
              <c:idx val="20"/>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9-E018-4B9E-86B8-14922B14748D}"/>
                </c:ext>
              </c:extLst>
            </c:dLbl>
            <c:dLbl>
              <c:idx val="21"/>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B-E018-4B9E-86B8-14922B14748D}"/>
                </c:ext>
              </c:extLst>
            </c:dLbl>
            <c:dLbl>
              <c:idx val="22"/>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D-E018-4B9E-86B8-14922B14748D}"/>
                </c:ext>
              </c:extLst>
            </c:dLbl>
            <c:dLbl>
              <c:idx val="23"/>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2F-E018-4B9E-86B8-14922B14748D}"/>
                </c:ext>
              </c:extLst>
            </c:dLbl>
            <c:dLbl>
              <c:idx val="24"/>
              <c:layout>
                <c:manualLayout>
                  <c:x val="-7.373641651316036E-2"/>
                  <c:y val="2.3451673803932403E-2"/>
                </c:manualLayout>
              </c:layout>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18-4B9E-86B8-14922B14748D}"/>
                </c:ext>
              </c:extLst>
            </c:dLbl>
            <c:dLbl>
              <c:idx val="25"/>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3-E018-4B9E-86B8-14922B14748D}"/>
                </c:ext>
              </c:extLst>
            </c:dLbl>
            <c:dLbl>
              <c:idx val="26"/>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5-E018-4B9E-86B8-14922B14748D}"/>
                </c:ext>
              </c:extLst>
            </c:dLbl>
            <c:dLbl>
              <c:idx val="27"/>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7-E018-4B9E-86B8-14922B14748D}"/>
                </c:ext>
              </c:extLst>
            </c:dLbl>
            <c:dLbl>
              <c:idx val="28"/>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9-E018-4B9E-86B8-14922B14748D}"/>
                </c:ext>
              </c:extLst>
            </c:dLbl>
            <c:dLbl>
              <c:idx val="29"/>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extLst>
                <c:ext xmlns:c16="http://schemas.microsoft.com/office/drawing/2014/chart" uri="{C3380CC4-5D6E-409C-BE32-E72D297353CC}">
                  <c16:uniqueId val="{0000003B-E018-4B9E-86B8-14922B14748D}"/>
                </c:ext>
              </c:extLst>
            </c:dLbl>
            <c:numFmt formatCode="0%;0%;" sourceLinked="0"/>
            <c:spPr>
              <a:noFill/>
              <a:ln>
                <a:noFill/>
              </a:ln>
              <a:effectLst>
                <a:glow rad="152400">
                  <a:schemeClr val="accent1">
                    <a:alpha val="40000"/>
                  </a:schemeClr>
                </a:glow>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fr-FR"/>
              </a:p>
            </c:txPr>
            <c:dLblPos val="bestFit"/>
            <c:showLegendKey val="0"/>
            <c:showVal val="0"/>
            <c:showCatName val="1"/>
            <c:showSerName val="0"/>
            <c:showPercent val="0"/>
            <c:showBubbleSize val="0"/>
            <c:showLeaderLines val="0"/>
            <c:extLst>
              <c:ext xmlns:c15="http://schemas.microsoft.com/office/drawing/2012/chart" uri="{CE6537A1-D6FC-4f65-9D91-7224C49458BB}"/>
            </c:extLst>
          </c:dLbls>
          <c:cat>
            <c:strRef>
              <c:f>'1. Devices and Usage'!$C$5:$C$34</c:f>
              <c:strCache>
                <c:ptCount val="28"/>
                <c:pt idx="2">
                  <c:v>Fridge 12 V (electric icebox) (840 Wh)</c:v>
                </c:pt>
                <c:pt idx="11">
                  <c:v>Television (120 Wh)</c:v>
                </c:pt>
                <c:pt idx="19">
                  <c:v>Inverter (1500 W) Standby (150 Wh)</c:v>
                </c:pt>
                <c:pt idx="22">
                  <c:v>Light bulbs (88 Wh)</c:v>
                </c:pt>
                <c:pt idx="27">
                  <c:v>Fan (210 Wh)</c:v>
                </c:pt>
              </c:strCache>
            </c:strRef>
          </c:cat>
          <c:val>
            <c:numRef>
              <c:f>'1. Devices and Usage'!$I$5:$I$34</c:f>
              <c:numCache>
                <c:formatCode>General</c:formatCode>
                <c:ptCount val="30"/>
                <c:pt idx="0">
                  <c:v>0</c:v>
                </c:pt>
                <c:pt idx="1">
                  <c:v>0</c:v>
                </c:pt>
                <c:pt idx="2">
                  <c:v>840</c:v>
                </c:pt>
                <c:pt idx="3">
                  <c:v>0</c:v>
                </c:pt>
                <c:pt idx="4">
                  <c:v>0</c:v>
                </c:pt>
                <c:pt idx="5">
                  <c:v>0</c:v>
                </c:pt>
                <c:pt idx="6">
                  <c:v>0</c:v>
                </c:pt>
                <c:pt idx="7">
                  <c:v>0</c:v>
                </c:pt>
                <c:pt idx="8">
                  <c:v>0</c:v>
                </c:pt>
                <c:pt idx="9">
                  <c:v>0</c:v>
                </c:pt>
                <c:pt idx="10">
                  <c:v>0</c:v>
                </c:pt>
                <c:pt idx="11">
                  <c:v>120</c:v>
                </c:pt>
                <c:pt idx="12">
                  <c:v>0</c:v>
                </c:pt>
                <c:pt idx="13">
                  <c:v>0</c:v>
                </c:pt>
                <c:pt idx="14">
                  <c:v>0</c:v>
                </c:pt>
                <c:pt idx="15">
                  <c:v>0</c:v>
                </c:pt>
                <c:pt idx="16">
                  <c:v>0</c:v>
                </c:pt>
                <c:pt idx="17">
                  <c:v>0</c:v>
                </c:pt>
                <c:pt idx="18">
                  <c:v>0</c:v>
                </c:pt>
                <c:pt idx="19">
                  <c:v>150</c:v>
                </c:pt>
                <c:pt idx="20">
                  <c:v>0</c:v>
                </c:pt>
                <c:pt idx="21">
                  <c:v>0</c:v>
                </c:pt>
                <c:pt idx="22">
                  <c:v>88</c:v>
                </c:pt>
                <c:pt idx="23">
                  <c:v>0</c:v>
                </c:pt>
                <c:pt idx="24">
                  <c:v>0</c:v>
                </c:pt>
                <c:pt idx="25">
                  <c:v>0</c:v>
                </c:pt>
                <c:pt idx="26">
                  <c:v>0</c:v>
                </c:pt>
                <c:pt idx="27">
                  <c:v>210</c:v>
                </c:pt>
                <c:pt idx="29">
                  <c:v>0</c:v>
                </c:pt>
              </c:numCache>
            </c:numRef>
          </c:val>
          <c:extLst>
            <c:ext xmlns:c16="http://schemas.microsoft.com/office/drawing/2014/chart" uri="{C3380CC4-5D6E-409C-BE32-E72D297353CC}">
              <c16:uniqueId val="{0000003C-E018-4B9E-86B8-14922B14748D}"/>
            </c:ext>
          </c:extLst>
        </c:ser>
        <c:dLbls>
          <c:dLblPos val="outEnd"/>
          <c:showLegendKey val="0"/>
          <c:showVal val="0"/>
          <c:showCatName val="0"/>
          <c:showSerName val="0"/>
          <c:showPercent val="1"/>
          <c:showBubbleSize val="0"/>
          <c:showLeaderLines val="0"/>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91441</xdr:rowOff>
    </xdr:from>
    <xdr:to>
      <xdr:col>0</xdr:col>
      <xdr:colOff>5829300</xdr:colOff>
      <xdr:row>0</xdr:row>
      <xdr:rowOff>948065</xdr:rowOff>
    </xdr:to>
    <xdr:pic>
      <xdr:nvPicPr>
        <xdr:cNvPr id="3" name="Picture 2">
          <a:extLst>
            <a:ext uri="{FF2B5EF4-FFF2-40B4-BE49-F238E27FC236}">
              <a16:creationId xmlns:a16="http://schemas.microsoft.com/office/drawing/2014/main" id="{8F6A94DD-50BB-F766-4616-4542774B28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91441"/>
          <a:ext cx="5753100" cy="856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5787391</xdr:colOff>
      <xdr:row>0</xdr:row>
      <xdr:rowOff>962059</xdr:rowOff>
    </xdr:to>
    <xdr:pic>
      <xdr:nvPicPr>
        <xdr:cNvPr id="3" name="Picture 2">
          <a:extLst>
            <a:ext uri="{FF2B5EF4-FFF2-40B4-BE49-F238E27FC236}">
              <a16:creationId xmlns:a16="http://schemas.microsoft.com/office/drawing/2014/main" id="{ED1C3065-581D-C58E-A2DA-0AE7BC0EA9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5784850" cy="96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86090</xdr:colOff>
      <xdr:row>2</xdr:row>
      <xdr:rowOff>0</xdr:rowOff>
    </xdr:from>
    <xdr:to>
      <xdr:col>24</xdr:col>
      <xdr:colOff>214813</xdr:colOff>
      <xdr:row>37</xdr:row>
      <xdr:rowOff>234315</xdr:rowOff>
    </xdr:to>
    <xdr:graphicFrame macro="">
      <xdr:nvGraphicFramePr>
        <xdr:cNvPr id="2" name="Chart 1">
          <a:extLst>
            <a:ext uri="{FF2B5EF4-FFF2-40B4-BE49-F238E27FC236}">
              <a16:creationId xmlns:a16="http://schemas.microsoft.com/office/drawing/2014/main" id="{697C1562-A93E-4D95-A461-F85765CC4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65770</xdr:colOff>
      <xdr:row>1</xdr:row>
      <xdr:rowOff>60960</xdr:rowOff>
    </xdr:from>
    <xdr:to>
      <xdr:col>24</xdr:col>
      <xdr:colOff>197033</xdr:colOff>
      <xdr:row>36</xdr:row>
      <xdr:rowOff>235585</xdr:rowOff>
    </xdr:to>
    <xdr:graphicFrame macro="">
      <xdr:nvGraphicFramePr>
        <xdr:cNvPr id="2" name="Chart 1">
          <a:extLst>
            <a:ext uri="{FF2B5EF4-FFF2-40B4-BE49-F238E27FC236}">
              <a16:creationId xmlns:a16="http://schemas.microsoft.com/office/drawing/2014/main" id="{9891B158-4633-4AF3-9DDE-1F329FA51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19050</xdr:colOff>
      <xdr:row>4</xdr:row>
      <xdr:rowOff>19050</xdr:rowOff>
    </xdr:from>
    <xdr:to>
      <xdr:col>8</xdr:col>
      <xdr:colOff>1025525</xdr:colOff>
      <xdr:row>4</xdr:row>
      <xdr:rowOff>948821</xdr:rowOff>
    </xdr:to>
    <xdr:pic>
      <xdr:nvPicPr>
        <xdr:cNvPr id="2" name="Picture 1">
          <a:extLst>
            <a:ext uri="{FF2B5EF4-FFF2-40B4-BE49-F238E27FC236}">
              <a16:creationId xmlns:a16="http://schemas.microsoft.com/office/drawing/2014/main" id="{8938529E-1CE0-4363-92BD-EB4786A17CBA}"/>
            </a:ext>
          </a:extLst>
        </xdr:cNvPr>
        <xdr:cNvPicPr>
          <a:picLocks noChangeAspect="1"/>
        </xdr:cNvPicPr>
      </xdr:nvPicPr>
      <xdr:blipFill>
        <a:blip xmlns:r="http://schemas.openxmlformats.org/officeDocument/2006/relationships" r:embed="rId1"/>
        <a:stretch>
          <a:fillRect/>
        </a:stretch>
      </xdr:blipFill>
      <xdr:spPr>
        <a:xfrm>
          <a:off x="10058400" y="2705100"/>
          <a:ext cx="992505" cy="915801"/>
        </a:xfrm>
        <a:prstGeom prst="rect">
          <a:avLst/>
        </a:prstGeom>
      </xdr:spPr>
    </xdr:pic>
    <xdr:clientData/>
  </xdr:twoCellAnchor>
  <xdr:twoCellAnchor editAs="oneCell">
    <xdr:from>
      <xdr:col>4</xdr:col>
      <xdr:colOff>166258</xdr:colOff>
      <xdr:row>4</xdr:row>
      <xdr:rowOff>114712</xdr:rowOff>
    </xdr:from>
    <xdr:to>
      <xdr:col>4</xdr:col>
      <xdr:colOff>1101255</xdr:colOff>
      <xdr:row>4</xdr:row>
      <xdr:rowOff>834802</xdr:rowOff>
    </xdr:to>
    <xdr:pic>
      <xdr:nvPicPr>
        <xdr:cNvPr id="3" name="Picture 2">
          <a:extLst>
            <a:ext uri="{FF2B5EF4-FFF2-40B4-BE49-F238E27FC236}">
              <a16:creationId xmlns:a16="http://schemas.microsoft.com/office/drawing/2014/main" id="{A864EC4C-E3B6-4F8D-91C4-72A657D023B4}"/>
            </a:ext>
          </a:extLst>
        </xdr:cNvPr>
        <xdr:cNvPicPr>
          <a:picLocks noChangeAspect="1"/>
        </xdr:cNvPicPr>
      </xdr:nvPicPr>
      <xdr:blipFill>
        <a:blip xmlns:r="http://schemas.openxmlformats.org/officeDocument/2006/relationships" r:embed="rId2"/>
        <a:stretch>
          <a:fillRect/>
        </a:stretch>
      </xdr:blipFill>
      <xdr:spPr>
        <a:xfrm>
          <a:off x="5571378" y="2796952"/>
          <a:ext cx="921027" cy="709930"/>
        </a:xfrm>
        <a:prstGeom prst="rect">
          <a:avLst/>
        </a:prstGeom>
      </xdr:spPr>
    </xdr:pic>
    <xdr:clientData/>
  </xdr:twoCellAnchor>
  <xdr:twoCellAnchor editAs="oneCell">
    <xdr:from>
      <xdr:col>7</xdr:col>
      <xdr:colOff>128158</xdr:colOff>
      <xdr:row>4</xdr:row>
      <xdr:rowOff>87406</xdr:rowOff>
    </xdr:from>
    <xdr:to>
      <xdr:col>7</xdr:col>
      <xdr:colOff>1063856</xdr:colOff>
      <xdr:row>4</xdr:row>
      <xdr:rowOff>911001</xdr:rowOff>
    </xdr:to>
    <xdr:pic>
      <xdr:nvPicPr>
        <xdr:cNvPr id="4" name="Picture 3">
          <a:extLst>
            <a:ext uri="{FF2B5EF4-FFF2-40B4-BE49-F238E27FC236}">
              <a16:creationId xmlns:a16="http://schemas.microsoft.com/office/drawing/2014/main" id="{8C9599B0-F537-42AA-821F-E2DA587CA0D4}"/>
            </a:ext>
          </a:extLst>
        </xdr:cNvPr>
        <xdr:cNvPicPr>
          <a:picLocks noChangeAspect="1"/>
        </xdr:cNvPicPr>
      </xdr:nvPicPr>
      <xdr:blipFill>
        <a:blip xmlns:r="http://schemas.openxmlformats.org/officeDocument/2006/relationships" r:embed="rId3"/>
        <a:stretch>
          <a:fillRect/>
        </a:stretch>
      </xdr:blipFill>
      <xdr:spPr>
        <a:xfrm>
          <a:off x="9007998" y="2772186"/>
          <a:ext cx="920458" cy="810895"/>
        </a:xfrm>
        <a:prstGeom prst="rect">
          <a:avLst/>
        </a:prstGeom>
      </xdr:spPr>
    </xdr:pic>
    <xdr:clientData/>
  </xdr:twoCellAnchor>
  <xdr:twoCellAnchor editAs="oneCell">
    <xdr:from>
      <xdr:col>2</xdr:col>
      <xdr:colOff>76200</xdr:colOff>
      <xdr:row>4</xdr:row>
      <xdr:rowOff>142875</xdr:rowOff>
    </xdr:from>
    <xdr:to>
      <xdr:col>2</xdr:col>
      <xdr:colOff>987957</xdr:colOff>
      <xdr:row>4</xdr:row>
      <xdr:rowOff>910590</xdr:rowOff>
    </xdr:to>
    <xdr:pic>
      <xdr:nvPicPr>
        <xdr:cNvPr id="5" name="Picture 4">
          <a:extLst>
            <a:ext uri="{FF2B5EF4-FFF2-40B4-BE49-F238E27FC236}">
              <a16:creationId xmlns:a16="http://schemas.microsoft.com/office/drawing/2014/main" id="{518410B4-1B6E-4A6D-9203-717BC5EC3C59}"/>
            </a:ext>
          </a:extLst>
        </xdr:cNvPr>
        <xdr:cNvPicPr>
          <a:picLocks noChangeAspect="1"/>
        </xdr:cNvPicPr>
      </xdr:nvPicPr>
      <xdr:blipFill>
        <a:blip xmlns:r="http://schemas.openxmlformats.org/officeDocument/2006/relationships" r:embed="rId4"/>
        <a:stretch>
          <a:fillRect/>
        </a:stretch>
      </xdr:blipFill>
      <xdr:spPr>
        <a:xfrm>
          <a:off x="3162300" y="2823845"/>
          <a:ext cx="899057" cy="760095"/>
        </a:xfrm>
        <a:prstGeom prst="rect">
          <a:avLst/>
        </a:prstGeom>
      </xdr:spPr>
    </xdr:pic>
    <xdr:clientData/>
  </xdr:twoCellAnchor>
  <xdr:twoCellAnchor editAs="oneCell">
    <xdr:from>
      <xdr:col>5</xdr:col>
      <xdr:colOff>151018</xdr:colOff>
      <xdr:row>4</xdr:row>
      <xdr:rowOff>163606</xdr:rowOff>
    </xdr:from>
    <xdr:to>
      <xdr:col>5</xdr:col>
      <xdr:colOff>1063513</xdr:colOff>
      <xdr:row>4</xdr:row>
      <xdr:rowOff>798890</xdr:rowOff>
    </xdr:to>
    <xdr:pic>
      <xdr:nvPicPr>
        <xdr:cNvPr id="6" name="Picture 5">
          <a:extLst>
            <a:ext uri="{FF2B5EF4-FFF2-40B4-BE49-F238E27FC236}">
              <a16:creationId xmlns:a16="http://schemas.microsoft.com/office/drawing/2014/main" id="{9DB2F2AC-66D2-459C-8C79-3FE1D14040F2}"/>
            </a:ext>
          </a:extLst>
        </xdr:cNvPr>
        <xdr:cNvPicPr>
          <a:picLocks noChangeAspect="1"/>
        </xdr:cNvPicPr>
      </xdr:nvPicPr>
      <xdr:blipFill>
        <a:blip xmlns:r="http://schemas.openxmlformats.org/officeDocument/2006/relationships" r:embed="rId5"/>
        <a:stretch>
          <a:fillRect/>
        </a:stretch>
      </xdr:blipFill>
      <xdr:spPr>
        <a:xfrm>
          <a:off x="6711838" y="2848386"/>
          <a:ext cx="903605" cy="632744"/>
        </a:xfrm>
        <a:prstGeom prst="rect">
          <a:avLst/>
        </a:prstGeom>
      </xdr:spPr>
    </xdr:pic>
    <xdr:clientData/>
  </xdr:twoCellAnchor>
  <xdr:twoCellAnchor editAs="oneCell">
    <xdr:from>
      <xdr:col>6</xdr:col>
      <xdr:colOff>166259</xdr:colOff>
      <xdr:row>4</xdr:row>
      <xdr:rowOff>49307</xdr:rowOff>
    </xdr:from>
    <xdr:to>
      <xdr:col>6</xdr:col>
      <xdr:colOff>1026049</xdr:colOff>
      <xdr:row>4</xdr:row>
      <xdr:rowOff>911637</xdr:rowOff>
    </xdr:to>
    <xdr:pic>
      <xdr:nvPicPr>
        <xdr:cNvPr id="7" name="Picture 6">
          <a:extLst>
            <a:ext uri="{FF2B5EF4-FFF2-40B4-BE49-F238E27FC236}">
              <a16:creationId xmlns:a16="http://schemas.microsoft.com/office/drawing/2014/main" id="{CD986DDE-15A4-4117-B4FE-1D00F6BFFE2D}"/>
            </a:ext>
          </a:extLst>
        </xdr:cNvPr>
        <xdr:cNvPicPr>
          <a:picLocks noChangeAspect="1"/>
        </xdr:cNvPicPr>
      </xdr:nvPicPr>
      <xdr:blipFill>
        <a:blip xmlns:r="http://schemas.openxmlformats.org/officeDocument/2006/relationships" r:embed="rId6"/>
        <a:stretch>
          <a:fillRect/>
        </a:stretch>
      </xdr:blipFill>
      <xdr:spPr>
        <a:xfrm>
          <a:off x="7887859" y="2734087"/>
          <a:ext cx="843280" cy="847090"/>
        </a:xfrm>
        <a:prstGeom prst="rect">
          <a:avLst/>
        </a:prstGeom>
      </xdr:spPr>
    </xdr:pic>
    <xdr:clientData/>
  </xdr:twoCellAnchor>
  <xdr:twoCellAnchor editAs="oneCell">
    <xdr:from>
      <xdr:col>9</xdr:col>
      <xdr:colOff>114861</xdr:colOff>
      <xdr:row>4</xdr:row>
      <xdr:rowOff>68730</xdr:rowOff>
    </xdr:from>
    <xdr:to>
      <xdr:col>9</xdr:col>
      <xdr:colOff>1032067</xdr:colOff>
      <xdr:row>4</xdr:row>
      <xdr:rowOff>878990</xdr:rowOff>
    </xdr:to>
    <xdr:pic>
      <xdr:nvPicPr>
        <xdr:cNvPr id="8" name="Picture 7">
          <a:extLst>
            <a:ext uri="{FF2B5EF4-FFF2-40B4-BE49-F238E27FC236}">
              <a16:creationId xmlns:a16="http://schemas.microsoft.com/office/drawing/2014/main" id="{6EAA3F2C-F98C-49B2-BF2B-F626E6582E71}"/>
            </a:ext>
          </a:extLst>
        </xdr:cNvPr>
        <xdr:cNvPicPr>
          <a:picLocks noChangeAspect="1"/>
        </xdr:cNvPicPr>
      </xdr:nvPicPr>
      <xdr:blipFill>
        <a:blip xmlns:r="http://schemas.openxmlformats.org/officeDocument/2006/relationships" r:embed="rId7"/>
        <a:stretch>
          <a:fillRect/>
        </a:stretch>
      </xdr:blipFill>
      <xdr:spPr>
        <a:xfrm>
          <a:off x="11305802" y="2982259"/>
          <a:ext cx="924826" cy="821690"/>
        </a:xfrm>
        <a:prstGeom prst="rect">
          <a:avLst/>
        </a:prstGeom>
      </xdr:spPr>
    </xdr:pic>
    <xdr:clientData/>
  </xdr:twoCellAnchor>
  <xdr:twoCellAnchor editAs="oneCell">
    <xdr:from>
      <xdr:col>1</xdr:col>
      <xdr:colOff>60326</xdr:colOff>
      <xdr:row>4</xdr:row>
      <xdr:rowOff>57150</xdr:rowOff>
    </xdr:from>
    <xdr:to>
      <xdr:col>1</xdr:col>
      <xdr:colOff>1101781</xdr:colOff>
      <xdr:row>4</xdr:row>
      <xdr:rowOff>910590</xdr:rowOff>
    </xdr:to>
    <xdr:pic>
      <xdr:nvPicPr>
        <xdr:cNvPr id="9" name="Picture 8">
          <a:extLst>
            <a:ext uri="{FF2B5EF4-FFF2-40B4-BE49-F238E27FC236}">
              <a16:creationId xmlns:a16="http://schemas.microsoft.com/office/drawing/2014/main" id="{095CD404-49C8-4AB7-AEAB-9A9798F2B118}"/>
            </a:ext>
          </a:extLst>
        </xdr:cNvPr>
        <xdr:cNvPicPr>
          <a:picLocks noChangeAspect="1"/>
        </xdr:cNvPicPr>
      </xdr:nvPicPr>
      <xdr:blipFill>
        <a:blip xmlns:r="http://schemas.openxmlformats.org/officeDocument/2006/relationships" r:embed="rId8"/>
        <a:stretch>
          <a:fillRect/>
        </a:stretch>
      </xdr:blipFill>
      <xdr:spPr>
        <a:xfrm>
          <a:off x="1985646" y="2743200"/>
          <a:ext cx="1030025" cy="840740"/>
        </a:xfrm>
        <a:prstGeom prst="rect">
          <a:avLst/>
        </a:prstGeom>
      </xdr:spPr>
    </xdr:pic>
    <xdr:clientData/>
  </xdr:twoCellAnchor>
  <xdr:twoCellAnchor editAs="oneCell">
    <xdr:from>
      <xdr:col>3</xdr:col>
      <xdr:colOff>23981</xdr:colOff>
      <xdr:row>4</xdr:row>
      <xdr:rowOff>59615</xdr:rowOff>
    </xdr:from>
    <xdr:to>
      <xdr:col>4</xdr:col>
      <xdr:colOff>1121</xdr:colOff>
      <xdr:row>4</xdr:row>
      <xdr:rowOff>949038</xdr:rowOff>
    </xdr:to>
    <xdr:pic>
      <xdr:nvPicPr>
        <xdr:cNvPr id="10" name="Picture 9">
          <a:extLst>
            <a:ext uri="{FF2B5EF4-FFF2-40B4-BE49-F238E27FC236}">
              <a16:creationId xmlns:a16="http://schemas.microsoft.com/office/drawing/2014/main" id="{33F028C3-4F56-4D5F-8DEE-1FBFA1D16AD5}"/>
            </a:ext>
          </a:extLst>
        </xdr:cNvPr>
        <xdr:cNvPicPr>
          <a:picLocks noChangeAspect="1"/>
        </xdr:cNvPicPr>
      </xdr:nvPicPr>
      <xdr:blipFill>
        <a:blip xmlns:r="http://schemas.openxmlformats.org/officeDocument/2006/relationships" r:embed="rId9"/>
        <a:stretch>
          <a:fillRect/>
        </a:stretch>
      </xdr:blipFill>
      <xdr:spPr>
        <a:xfrm>
          <a:off x="4265781" y="2745665"/>
          <a:ext cx="1108710" cy="876723"/>
        </a:xfrm>
        <a:prstGeom prst="rect">
          <a:avLst/>
        </a:prstGeom>
      </xdr:spPr>
    </xdr:pic>
    <xdr:clientData/>
  </xdr:twoCellAnchor>
  <xdr:twoCellAnchor editAs="oneCell">
    <xdr:from>
      <xdr:col>10</xdr:col>
      <xdr:colOff>276860</xdr:colOff>
      <xdr:row>4</xdr:row>
      <xdr:rowOff>36922</xdr:rowOff>
    </xdr:from>
    <xdr:to>
      <xdr:col>10</xdr:col>
      <xdr:colOff>834953</xdr:colOff>
      <xdr:row>4</xdr:row>
      <xdr:rowOff>948690</xdr:rowOff>
    </xdr:to>
    <xdr:pic>
      <xdr:nvPicPr>
        <xdr:cNvPr id="11" name="Picture 10">
          <a:extLst>
            <a:ext uri="{FF2B5EF4-FFF2-40B4-BE49-F238E27FC236}">
              <a16:creationId xmlns:a16="http://schemas.microsoft.com/office/drawing/2014/main" id="{9670A6B3-4990-4927-A1B9-8634E96A5CF7}"/>
            </a:ext>
          </a:extLst>
        </xdr:cNvPr>
        <xdr:cNvPicPr>
          <a:picLocks noChangeAspect="1"/>
        </xdr:cNvPicPr>
      </xdr:nvPicPr>
      <xdr:blipFill>
        <a:blip xmlns:r="http://schemas.openxmlformats.org/officeDocument/2006/relationships" r:embed="rId10"/>
        <a:stretch>
          <a:fillRect/>
        </a:stretch>
      </xdr:blipFill>
      <xdr:spPr>
        <a:xfrm>
          <a:off x="12631420" y="2719162"/>
          <a:ext cx="542853" cy="902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19050</xdr:colOff>
      <xdr:row>3</xdr:row>
      <xdr:rowOff>459815</xdr:rowOff>
    </xdr:from>
    <xdr:ext cx="992505" cy="918789"/>
    <xdr:pic>
      <xdr:nvPicPr>
        <xdr:cNvPr id="2" name="Picture 1">
          <a:extLst>
            <a:ext uri="{FF2B5EF4-FFF2-40B4-BE49-F238E27FC236}">
              <a16:creationId xmlns:a16="http://schemas.microsoft.com/office/drawing/2014/main" id="{0DA4E389-503F-430E-9D42-2A68BE45A6FE}"/>
            </a:ext>
          </a:extLst>
        </xdr:cNvPr>
        <xdr:cNvPicPr>
          <a:picLocks noChangeAspect="1"/>
        </xdr:cNvPicPr>
      </xdr:nvPicPr>
      <xdr:blipFill>
        <a:blip xmlns:r="http://schemas.openxmlformats.org/officeDocument/2006/relationships" r:embed="rId1"/>
        <a:stretch>
          <a:fillRect/>
        </a:stretch>
      </xdr:blipFill>
      <xdr:spPr>
        <a:xfrm>
          <a:off x="4895850" y="734135"/>
          <a:ext cx="992505" cy="918789"/>
        </a:xfrm>
        <a:prstGeom prst="rect">
          <a:avLst/>
        </a:prstGeom>
      </xdr:spPr>
    </xdr:pic>
    <xdr:clientData/>
  </xdr:oneCellAnchor>
  <xdr:oneCellAnchor>
    <xdr:from>
      <xdr:col>4</xdr:col>
      <xdr:colOff>166258</xdr:colOff>
      <xdr:row>4</xdr:row>
      <xdr:rowOff>114712</xdr:rowOff>
    </xdr:from>
    <xdr:ext cx="926107" cy="706120"/>
    <xdr:pic>
      <xdr:nvPicPr>
        <xdr:cNvPr id="3" name="Picture 2">
          <a:extLst>
            <a:ext uri="{FF2B5EF4-FFF2-40B4-BE49-F238E27FC236}">
              <a16:creationId xmlns:a16="http://schemas.microsoft.com/office/drawing/2014/main" id="{6A768D81-A69C-4495-B2DC-ABE79FADB24D}"/>
            </a:ext>
          </a:extLst>
        </xdr:cNvPr>
        <xdr:cNvPicPr>
          <a:picLocks noChangeAspect="1"/>
        </xdr:cNvPicPr>
      </xdr:nvPicPr>
      <xdr:blipFill>
        <a:blip xmlns:r="http://schemas.openxmlformats.org/officeDocument/2006/relationships" r:embed="rId2"/>
        <a:stretch>
          <a:fillRect/>
        </a:stretch>
      </xdr:blipFill>
      <xdr:spPr>
        <a:xfrm>
          <a:off x="2604658" y="846232"/>
          <a:ext cx="926107" cy="706120"/>
        </a:xfrm>
        <a:prstGeom prst="rect">
          <a:avLst/>
        </a:prstGeom>
      </xdr:spPr>
    </xdr:pic>
    <xdr:clientData/>
  </xdr:oneCellAnchor>
  <xdr:oneCellAnchor>
    <xdr:from>
      <xdr:col>7</xdr:col>
      <xdr:colOff>128158</xdr:colOff>
      <xdr:row>4</xdr:row>
      <xdr:rowOff>87406</xdr:rowOff>
    </xdr:from>
    <xdr:ext cx="925538" cy="809625"/>
    <xdr:pic>
      <xdr:nvPicPr>
        <xdr:cNvPr id="4" name="Picture 3">
          <a:extLst>
            <a:ext uri="{FF2B5EF4-FFF2-40B4-BE49-F238E27FC236}">
              <a16:creationId xmlns:a16="http://schemas.microsoft.com/office/drawing/2014/main" id="{676A1DE2-AFF9-4182-A9FA-7CBC4C039574}"/>
            </a:ext>
          </a:extLst>
        </xdr:cNvPr>
        <xdr:cNvPicPr>
          <a:picLocks noChangeAspect="1"/>
        </xdr:cNvPicPr>
      </xdr:nvPicPr>
      <xdr:blipFill>
        <a:blip xmlns:r="http://schemas.openxmlformats.org/officeDocument/2006/relationships" r:embed="rId3"/>
        <a:stretch>
          <a:fillRect/>
        </a:stretch>
      </xdr:blipFill>
      <xdr:spPr>
        <a:xfrm>
          <a:off x="4395358" y="818926"/>
          <a:ext cx="925538" cy="809625"/>
        </a:xfrm>
        <a:prstGeom prst="rect">
          <a:avLst/>
        </a:prstGeom>
      </xdr:spPr>
    </xdr:pic>
    <xdr:clientData/>
  </xdr:oneCellAnchor>
  <xdr:oneCellAnchor>
    <xdr:from>
      <xdr:col>2</xdr:col>
      <xdr:colOff>76200</xdr:colOff>
      <xdr:row>4</xdr:row>
      <xdr:rowOff>142875</xdr:rowOff>
    </xdr:from>
    <xdr:ext cx="901597" cy="755015"/>
    <xdr:pic>
      <xdr:nvPicPr>
        <xdr:cNvPr id="5" name="Picture 4">
          <a:extLst>
            <a:ext uri="{FF2B5EF4-FFF2-40B4-BE49-F238E27FC236}">
              <a16:creationId xmlns:a16="http://schemas.microsoft.com/office/drawing/2014/main" id="{B53EE709-2FEF-45E2-A546-95AE118C6E81}"/>
            </a:ext>
          </a:extLst>
        </xdr:cNvPr>
        <xdr:cNvPicPr>
          <a:picLocks noChangeAspect="1"/>
        </xdr:cNvPicPr>
      </xdr:nvPicPr>
      <xdr:blipFill>
        <a:blip xmlns:r="http://schemas.openxmlformats.org/officeDocument/2006/relationships" r:embed="rId4"/>
        <a:stretch>
          <a:fillRect/>
        </a:stretch>
      </xdr:blipFill>
      <xdr:spPr>
        <a:xfrm>
          <a:off x="1295400" y="874395"/>
          <a:ext cx="901597" cy="755015"/>
        </a:xfrm>
        <a:prstGeom prst="rect">
          <a:avLst/>
        </a:prstGeom>
      </xdr:spPr>
    </xdr:pic>
    <xdr:clientData/>
  </xdr:oneCellAnchor>
  <xdr:oneCellAnchor>
    <xdr:from>
      <xdr:col>5</xdr:col>
      <xdr:colOff>151018</xdr:colOff>
      <xdr:row>4</xdr:row>
      <xdr:rowOff>163606</xdr:rowOff>
    </xdr:from>
    <xdr:ext cx="899795" cy="635284"/>
    <xdr:pic>
      <xdr:nvPicPr>
        <xdr:cNvPr id="6" name="Picture 5">
          <a:extLst>
            <a:ext uri="{FF2B5EF4-FFF2-40B4-BE49-F238E27FC236}">
              <a16:creationId xmlns:a16="http://schemas.microsoft.com/office/drawing/2014/main" id="{26490D7A-02D3-456B-93BF-0B42D0B8419C}"/>
            </a:ext>
          </a:extLst>
        </xdr:cNvPr>
        <xdr:cNvPicPr>
          <a:picLocks noChangeAspect="1"/>
        </xdr:cNvPicPr>
      </xdr:nvPicPr>
      <xdr:blipFill>
        <a:blip xmlns:r="http://schemas.openxmlformats.org/officeDocument/2006/relationships" r:embed="rId5"/>
        <a:stretch>
          <a:fillRect/>
        </a:stretch>
      </xdr:blipFill>
      <xdr:spPr>
        <a:xfrm>
          <a:off x="3199018" y="895126"/>
          <a:ext cx="899795" cy="635284"/>
        </a:xfrm>
        <a:prstGeom prst="rect">
          <a:avLst/>
        </a:prstGeom>
      </xdr:spPr>
    </xdr:pic>
    <xdr:clientData/>
  </xdr:oneCellAnchor>
  <xdr:oneCellAnchor>
    <xdr:from>
      <xdr:col>6</xdr:col>
      <xdr:colOff>166259</xdr:colOff>
      <xdr:row>4</xdr:row>
      <xdr:rowOff>49307</xdr:rowOff>
    </xdr:from>
    <xdr:ext cx="848360" cy="852170"/>
    <xdr:pic>
      <xdr:nvPicPr>
        <xdr:cNvPr id="7" name="Picture 6">
          <a:extLst>
            <a:ext uri="{FF2B5EF4-FFF2-40B4-BE49-F238E27FC236}">
              <a16:creationId xmlns:a16="http://schemas.microsoft.com/office/drawing/2014/main" id="{E8678622-787C-43D7-B018-67E2C848E492}"/>
            </a:ext>
          </a:extLst>
        </xdr:cNvPr>
        <xdr:cNvPicPr>
          <a:picLocks noChangeAspect="1"/>
        </xdr:cNvPicPr>
      </xdr:nvPicPr>
      <xdr:blipFill>
        <a:blip xmlns:r="http://schemas.openxmlformats.org/officeDocument/2006/relationships" r:embed="rId6"/>
        <a:stretch>
          <a:fillRect/>
        </a:stretch>
      </xdr:blipFill>
      <xdr:spPr>
        <a:xfrm>
          <a:off x="3823859" y="780827"/>
          <a:ext cx="848360" cy="852170"/>
        </a:xfrm>
        <a:prstGeom prst="rect">
          <a:avLst/>
        </a:prstGeom>
      </xdr:spPr>
    </xdr:pic>
    <xdr:clientData/>
  </xdr:oneCellAnchor>
  <xdr:oneCellAnchor>
    <xdr:from>
      <xdr:col>9</xdr:col>
      <xdr:colOff>47626</xdr:colOff>
      <xdr:row>4</xdr:row>
      <xdr:rowOff>76201</xdr:rowOff>
    </xdr:from>
    <xdr:ext cx="924826" cy="821690"/>
    <xdr:pic>
      <xdr:nvPicPr>
        <xdr:cNvPr id="8" name="Picture 7">
          <a:extLst>
            <a:ext uri="{FF2B5EF4-FFF2-40B4-BE49-F238E27FC236}">
              <a16:creationId xmlns:a16="http://schemas.microsoft.com/office/drawing/2014/main" id="{DF63202F-4F33-42B3-937C-8D582D25886A}"/>
            </a:ext>
          </a:extLst>
        </xdr:cNvPr>
        <xdr:cNvPicPr>
          <a:picLocks noChangeAspect="1"/>
        </xdr:cNvPicPr>
      </xdr:nvPicPr>
      <xdr:blipFill>
        <a:blip xmlns:r="http://schemas.openxmlformats.org/officeDocument/2006/relationships" r:embed="rId7"/>
        <a:stretch>
          <a:fillRect/>
        </a:stretch>
      </xdr:blipFill>
      <xdr:spPr>
        <a:xfrm>
          <a:off x="5534026" y="807721"/>
          <a:ext cx="924826" cy="821690"/>
        </a:xfrm>
        <a:prstGeom prst="rect">
          <a:avLst/>
        </a:prstGeom>
      </xdr:spPr>
    </xdr:pic>
    <xdr:clientData/>
  </xdr:oneCellAnchor>
  <xdr:oneCellAnchor>
    <xdr:from>
      <xdr:col>1</xdr:col>
      <xdr:colOff>60326</xdr:colOff>
      <xdr:row>4</xdr:row>
      <xdr:rowOff>57150</xdr:rowOff>
    </xdr:from>
    <xdr:ext cx="1030025" cy="840740"/>
    <xdr:pic>
      <xdr:nvPicPr>
        <xdr:cNvPr id="9" name="Picture 8">
          <a:extLst>
            <a:ext uri="{FF2B5EF4-FFF2-40B4-BE49-F238E27FC236}">
              <a16:creationId xmlns:a16="http://schemas.microsoft.com/office/drawing/2014/main" id="{27E355F1-A887-4457-85ED-5ED06D1EAE94}"/>
            </a:ext>
          </a:extLst>
        </xdr:cNvPr>
        <xdr:cNvPicPr>
          <a:picLocks noChangeAspect="1"/>
        </xdr:cNvPicPr>
      </xdr:nvPicPr>
      <xdr:blipFill>
        <a:blip xmlns:r="http://schemas.openxmlformats.org/officeDocument/2006/relationships" r:embed="rId8"/>
        <a:stretch>
          <a:fillRect/>
        </a:stretch>
      </xdr:blipFill>
      <xdr:spPr>
        <a:xfrm>
          <a:off x="669926" y="788670"/>
          <a:ext cx="1030025" cy="840740"/>
        </a:xfrm>
        <a:prstGeom prst="rect">
          <a:avLst/>
        </a:prstGeom>
      </xdr:spPr>
    </xdr:pic>
    <xdr:clientData/>
  </xdr:oneCellAnchor>
  <xdr:oneCellAnchor>
    <xdr:from>
      <xdr:col>3</xdr:col>
      <xdr:colOff>23981</xdr:colOff>
      <xdr:row>4</xdr:row>
      <xdr:rowOff>59615</xdr:rowOff>
    </xdr:from>
    <xdr:ext cx="1102360" cy="876723"/>
    <xdr:pic>
      <xdr:nvPicPr>
        <xdr:cNvPr id="10" name="Picture 9">
          <a:extLst>
            <a:ext uri="{FF2B5EF4-FFF2-40B4-BE49-F238E27FC236}">
              <a16:creationId xmlns:a16="http://schemas.microsoft.com/office/drawing/2014/main" id="{0E50077D-BB61-47EB-830B-926779B08FF6}"/>
            </a:ext>
          </a:extLst>
        </xdr:cNvPr>
        <xdr:cNvPicPr>
          <a:picLocks noChangeAspect="1"/>
        </xdr:cNvPicPr>
      </xdr:nvPicPr>
      <xdr:blipFill>
        <a:blip xmlns:r="http://schemas.openxmlformats.org/officeDocument/2006/relationships" r:embed="rId9"/>
        <a:stretch>
          <a:fillRect/>
        </a:stretch>
      </xdr:blipFill>
      <xdr:spPr>
        <a:xfrm>
          <a:off x="1852781" y="791135"/>
          <a:ext cx="1102360" cy="876723"/>
        </a:xfrm>
        <a:prstGeom prst="rect">
          <a:avLst/>
        </a:prstGeom>
      </xdr:spPr>
    </xdr:pic>
    <xdr:clientData/>
  </xdr:oneCellAnchor>
  <xdr:oneCellAnchor>
    <xdr:from>
      <xdr:col>10</xdr:col>
      <xdr:colOff>276860</xdr:colOff>
      <xdr:row>4</xdr:row>
      <xdr:rowOff>36922</xdr:rowOff>
    </xdr:from>
    <xdr:ext cx="547933" cy="899068"/>
    <xdr:pic>
      <xdr:nvPicPr>
        <xdr:cNvPr id="11" name="Picture 10">
          <a:extLst>
            <a:ext uri="{FF2B5EF4-FFF2-40B4-BE49-F238E27FC236}">
              <a16:creationId xmlns:a16="http://schemas.microsoft.com/office/drawing/2014/main" id="{72B3AFB6-7A20-4DB1-9DA4-48CD434DF0D7}"/>
            </a:ext>
          </a:extLst>
        </xdr:cNvPr>
        <xdr:cNvPicPr>
          <a:picLocks noChangeAspect="1"/>
        </xdr:cNvPicPr>
      </xdr:nvPicPr>
      <xdr:blipFill>
        <a:blip xmlns:r="http://schemas.openxmlformats.org/officeDocument/2006/relationships" r:embed="rId10"/>
        <a:stretch>
          <a:fillRect/>
        </a:stretch>
      </xdr:blipFill>
      <xdr:spPr>
        <a:xfrm>
          <a:off x="6372860" y="768442"/>
          <a:ext cx="547933" cy="89906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nqlsdi.sharepoint.com/teams/changementsclimatiques/Documents%20partages/2017-2022_NRCAN_EPCRE_Formateur-Itin&#233;rant-&#201;nergies/Contenu/2021-10%20Solar%20Calculator%20Power%20Stations%20and%20Panels.xlsx" TargetMode="External"/><Relationship Id="rId1" Type="http://schemas.openxmlformats.org/officeDocument/2006/relationships/externalLinkPath" Target="2021-10%20Solar%20Calculator%20Power%20Stations%20and%20Pane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
      <sheetName val="Instructions"/>
      <sheetName val="1. Appareils et usage"/>
      <sheetName val="1. Devices and usage"/>
      <sheetName val="2. Panneux solaires"/>
      <sheetName val="2. Solar Panels"/>
      <sheetName val="3. Batteries &amp; Cie"/>
      <sheetName val="3. Batteries &amp; Co"/>
      <sheetName val="4. Learn more"/>
    </sheetNames>
    <sheetDataSet>
      <sheetData sheetId="0"/>
      <sheetData sheetId="1"/>
      <sheetData sheetId="2"/>
      <sheetData sheetId="3">
        <row r="34">
          <cell r="J34"/>
        </row>
      </sheetData>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20nrusche@iddpnql.c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20nrusche@iddpnql.c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fficientproducts.org/articles/tv-consump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fficientproducts.org/articles/tv-consumption/"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hyperlink" Target="https://amazon.ca/" TargetMode="External"/><Relationship Id="rId2" Type="http://schemas.openxmlformats.org/officeDocument/2006/relationships/hyperlink" Target="https://ecosolaris.com/" TargetMode="External"/><Relationship Id="rId1" Type="http://schemas.openxmlformats.org/officeDocument/2006/relationships/hyperlink" Target="https://ecosolaris.com/" TargetMode="External"/><Relationship Id="rId6" Type="http://schemas.openxmlformats.org/officeDocument/2006/relationships/printerSettings" Target="../printerSettings/printerSettings5.bin"/><Relationship Id="rId5" Type="http://schemas.openxmlformats.org/officeDocument/2006/relationships/hyperlink" Target="https://volts.ca/" TargetMode="External"/><Relationship Id="rId4" Type="http://schemas.openxmlformats.org/officeDocument/2006/relationships/hyperlink" Target="https://canadiantire.ca/"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amazon.ca/" TargetMode="External"/><Relationship Id="rId2" Type="http://schemas.openxmlformats.org/officeDocument/2006/relationships/hyperlink" Target="https://ecosolaris.com/" TargetMode="External"/><Relationship Id="rId1" Type="http://schemas.openxmlformats.org/officeDocument/2006/relationships/hyperlink" Target="https://ecosolaris.com/" TargetMode="External"/><Relationship Id="rId6" Type="http://schemas.openxmlformats.org/officeDocument/2006/relationships/printerSettings" Target="../printerSettings/printerSettings6.bin"/><Relationship Id="rId5" Type="http://schemas.openxmlformats.org/officeDocument/2006/relationships/hyperlink" Target="https://volts.ca/" TargetMode="External"/><Relationship Id="rId4" Type="http://schemas.openxmlformats.org/officeDocument/2006/relationships/hyperlink" Target="https://canadiantire.ca/"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a.ecoflow.com/" TargetMode="External"/><Relationship Id="rId3" Type="http://schemas.openxmlformats.org/officeDocument/2006/relationships/hyperlink" Target="https://bluetti.ca/" TargetMode="External"/><Relationship Id="rId7" Type="http://schemas.openxmlformats.org/officeDocument/2006/relationships/hyperlink" Target="https://bluetti.ca/" TargetMode="External"/><Relationship Id="rId12" Type="http://schemas.openxmlformats.org/officeDocument/2006/relationships/comments" Target="../comments4.xml"/><Relationship Id="rId2" Type="http://schemas.openxmlformats.org/officeDocument/2006/relationships/hyperlink" Target="https://bluetti.ca/" TargetMode="External"/><Relationship Id="rId1" Type="http://schemas.openxmlformats.org/officeDocument/2006/relationships/hyperlink" Target="https://bluetti.ca/" TargetMode="External"/><Relationship Id="rId6" Type="http://schemas.openxmlformats.org/officeDocument/2006/relationships/hyperlink" Target="https://ca.ecoflow.com/" TargetMode="External"/><Relationship Id="rId11" Type="http://schemas.openxmlformats.org/officeDocument/2006/relationships/vmlDrawing" Target="../drawings/vmlDrawing4.vml"/><Relationship Id="rId5" Type="http://schemas.openxmlformats.org/officeDocument/2006/relationships/hyperlink" Target="https://bluetti.ca/" TargetMode="External"/><Relationship Id="rId10" Type="http://schemas.openxmlformats.org/officeDocument/2006/relationships/drawing" Target="../drawings/drawing5.xml"/><Relationship Id="rId4" Type="http://schemas.openxmlformats.org/officeDocument/2006/relationships/hyperlink" Target="https://ca.ecoflow.com/"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a.ecoflow.com/" TargetMode="External"/><Relationship Id="rId3" Type="http://schemas.openxmlformats.org/officeDocument/2006/relationships/hyperlink" Target="https://bluetti.ca/" TargetMode="External"/><Relationship Id="rId7" Type="http://schemas.openxmlformats.org/officeDocument/2006/relationships/hyperlink" Target="https://bluetti.ca/" TargetMode="External"/><Relationship Id="rId12" Type="http://schemas.openxmlformats.org/officeDocument/2006/relationships/comments" Target="../comments5.xml"/><Relationship Id="rId2" Type="http://schemas.openxmlformats.org/officeDocument/2006/relationships/hyperlink" Target="https://bluetti.ca/" TargetMode="External"/><Relationship Id="rId1" Type="http://schemas.openxmlformats.org/officeDocument/2006/relationships/hyperlink" Target="https://bluetti.ca/" TargetMode="External"/><Relationship Id="rId6" Type="http://schemas.openxmlformats.org/officeDocument/2006/relationships/hyperlink" Target="https://ca.ecoflow.com/" TargetMode="External"/><Relationship Id="rId11" Type="http://schemas.openxmlformats.org/officeDocument/2006/relationships/vmlDrawing" Target="../drawings/vmlDrawing5.vml"/><Relationship Id="rId5" Type="http://schemas.openxmlformats.org/officeDocument/2006/relationships/hyperlink" Target="https://bluetti.ca/" TargetMode="External"/><Relationship Id="rId10" Type="http://schemas.openxmlformats.org/officeDocument/2006/relationships/drawing" Target="../drawings/drawing6.xml"/><Relationship Id="rId4" Type="http://schemas.openxmlformats.org/officeDocument/2006/relationships/hyperlink" Target="https://ca.ecoflow.com/"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monchaletvert.com/" TargetMode="External"/><Relationship Id="rId2" Type="http://schemas.openxmlformats.org/officeDocument/2006/relationships/hyperlink" Target="https://re.jrc.ec.europa.eu/pvg_tools/en/tools.html" TargetMode="External"/><Relationship Id="rId1" Type="http://schemas.openxmlformats.org/officeDocument/2006/relationships/hyperlink" Target="https://globalsolaratlas.info/map?c=48.861907,-70.136719,6" TargetMode="External"/><Relationship Id="rId5" Type="http://schemas.openxmlformats.org/officeDocument/2006/relationships/hyperlink" Target="https://energie.iddpnql.ca/doku.php/energie:start?redirect=1" TargetMode="External"/><Relationship Id="rId4" Type="http://schemas.openxmlformats.org/officeDocument/2006/relationships/hyperlink" Target="https://energie.iddpnql.ca/doku.php/en:energie:sta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D4ECB-64F6-4B3E-81D2-CF33EBC4A145}">
  <sheetPr codeName="Sheet1"/>
  <dimension ref="A1:B14"/>
  <sheetViews>
    <sheetView zoomScaleNormal="100" workbookViewId="0">
      <selection activeCell="A6" sqref="A6"/>
    </sheetView>
  </sheetViews>
  <sheetFormatPr defaultColWidth="8.88671875" defaultRowHeight="14.4" x14ac:dyDescent="0.3"/>
  <cols>
    <col min="1" max="1" width="87.33203125" style="68" customWidth="1"/>
    <col min="2" max="2" width="28.109375" style="68" customWidth="1"/>
    <col min="3" max="16384" width="8.88671875" style="68"/>
  </cols>
  <sheetData>
    <row r="1" spans="1:2" ht="84.6" customHeight="1" x14ac:dyDescent="0.3">
      <c r="A1" s="67"/>
      <c r="B1" s="68" t="s">
        <v>53</v>
      </c>
    </row>
    <row r="2" spans="1:2" ht="23.4" x14ac:dyDescent="0.3">
      <c r="A2" s="67" t="s">
        <v>55</v>
      </c>
    </row>
    <row r="3" spans="1:2" ht="15.6" x14ac:dyDescent="0.3">
      <c r="A3" s="70" t="s">
        <v>88</v>
      </c>
    </row>
    <row r="4" spans="1:2" ht="100.8" x14ac:dyDescent="0.3">
      <c r="A4" s="69" t="s">
        <v>56</v>
      </c>
    </row>
    <row r="5" spans="1:2" x14ac:dyDescent="0.3">
      <c r="A5" s="69"/>
    </row>
    <row r="6" spans="1:2" ht="15.6" x14ac:dyDescent="0.3">
      <c r="A6" s="71" t="s">
        <v>87</v>
      </c>
    </row>
    <row r="7" spans="1:2" ht="57.6" x14ac:dyDescent="0.3">
      <c r="A7" s="69" t="s">
        <v>57</v>
      </c>
    </row>
    <row r="8" spans="1:2" x14ac:dyDescent="0.3">
      <c r="A8" s="69"/>
    </row>
    <row r="9" spans="1:2" ht="18" x14ac:dyDescent="0.3">
      <c r="A9" s="125" t="s">
        <v>58</v>
      </c>
    </row>
    <row r="10" spans="1:2" ht="218.4" x14ac:dyDescent="0.3">
      <c r="A10" s="126" t="s">
        <v>59</v>
      </c>
    </row>
    <row r="11" spans="1:2" x14ac:dyDescent="0.3">
      <c r="A11" s="72"/>
    </row>
    <row r="12" spans="1:2" ht="28.8" x14ac:dyDescent="0.3">
      <c r="A12" s="72" t="s">
        <v>60</v>
      </c>
    </row>
    <row r="13" spans="1:2" x14ac:dyDescent="0.3">
      <c r="A13" s="95" t="s">
        <v>54</v>
      </c>
    </row>
    <row r="14" spans="1:2" ht="15.6" x14ac:dyDescent="0.3">
      <c r="A14" s="70"/>
    </row>
  </sheetData>
  <hyperlinks>
    <hyperlink ref="A13" r:id="rId1" xr:uid="{04222986-ADD5-4EE0-B75A-40240C8535E6}"/>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1751B-FD91-4703-84F7-EB359B01F45E}">
  <dimension ref="A1:B15"/>
  <sheetViews>
    <sheetView workbookViewId="0">
      <selection activeCell="A25" sqref="A25"/>
    </sheetView>
  </sheetViews>
  <sheetFormatPr defaultColWidth="8.88671875" defaultRowHeight="14.4" x14ac:dyDescent="0.3"/>
  <cols>
    <col min="1" max="1" width="87.33203125" style="68" customWidth="1"/>
    <col min="2" max="2" width="28.109375" style="68" customWidth="1"/>
    <col min="3" max="16384" width="8.88671875" style="68"/>
  </cols>
  <sheetData>
    <row r="1" spans="1:2" ht="76.2" customHeight="1" x14ac:dyDescent="0.3">
      <c r="B1" s="68" t="s">
        <v>53</v>
      </c>
    </row>
    <row r="2" spans="1:2" ht="23.4" x14ac:dyDescent="0.3">
      <c r="A2" s="67" t="s">
        <v>158</v>
      </c>
    </row>
    <row r="3" spans="1:2" ht="14.25" customHeight="1" x14ac:dyDescent="0.3">
      <c r="A3" s="67"/>
    </row>
    <row r="4" spans="1:2" ht="15.6" x14ac:dyDescent="0.3">
      <c r="A4" s="70" t="s">
        <v>157</v>
      </c>
    </row>
    <row r="5" spans="1:2" ht="72" x14ac:dyDescent="0.3">
      <c r="A5" s="69" t="s">
        <v>156</v>
      </c>
    </row>
    <row r="6" spans="1:2" x14ac:dyDescent="0.3">
      <c r="A6" s="69"/>
    </row>
    <row r="7" spans="1:2" ht="15.6" x14ac:dyDescent="0.3">
      <c r="A7" s="71" t="s">
        <v>155</v>
      </c>
    </row>
    <row r="8" spans="1:2" ht="57.6" x14ac:dyDescent="0.3">
      <c r="A8" s="69" t="s">
        <v>154</v>
      </c>
    </row>
    <row r="9" spans="1:2" x14ac:dyDescent="0.3">
      <c r="A9" s="69"/>
    </row>
    <row r="10" spans="1:2" ht="18" x14ac:dyDescent="0.3">
      <c r="A10" s="125" t="s">
        <v>153</v>
      </c>
    </row>
    <row r="11" spans="1:2" ht="202.8" x14ac:dyDescent="0.3">
      <c r="A11" s="126" t="s">
        <v>152</v>
      </c>
    </row>
    <row r="12" spans="1:2" x14ac:dyDescent="0.3">
      <c r="A12" s="72"/>
    </row>
    <row r="13" spans="1:2" x14ac:dyDescent="0.3">
      <c r="A13" s="72" t="s">
        <v>151</v>
      </c>
    </row>
    <row r="14" spans="1:2" x14ac:dyDescent="0.3">
      <c r="A14" s="95" t="s">
        <v>54</v>
      </c>
    </row>
    <row r="15" spans="1:2" ht="15.6" x14ac:dyDescent="0.3">
      <c r="A15" s="70"/>
    </row>
  </sheetData>
  <hyperlinks>
    <hyperlink ref="A14" r:id="rId1" xr:uid="{6A00CC4C-E272-4FE0-B2BC-BF4B671C0C06}"/>
  </hyperlinks>
  <pageMargins left="0.7" right="0.7" top="0.75" bottom="0.75" header="0.3" footer="0.3"/>
  <pageSetup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3679C-C3FE-49BC-8087-25C7B641D649}">
  <sheetPr codeName="Sheet2"/>
  <dimension ref="A1:L40"/>
  <sheetViews>
    <sheetView topLeftCell="B19" zoomScaleNormal="100" workbookViewId="0">
      <selection activeCell="C8" sqref="C8"/>
    </sheetView>
  </sheetViews>
  <sheetFormatPr defaultRowHeight="14.4" x14ac:dyDescent="0.3"/>
  <cols>
    <col min="1" max="1" width="20.44140625" style="59" hidden="1" customWidth="1"/>
    <col min="2" max="2" width="58.33203125" customWidth="1"/>
    <col min="3" max="3" width="14.109375" hidden="1" customWidth="1"/>
    <col min="4" max="4" width="5.88671875" hidden="1" customWidth="1"/>
    <col min="5" max="5" width="10.109375" hidden="1" customWidth="1"/>
    <col min="6" max="6" width="6.33203125" customWidth="1"/>
    <col min="7" max="7" width="13.33203125" customWidth="1"/>
    <col min="8" max="8" width="15.21875" bestFit="1" customWidth="1"/>
    <col min="9" max="9" width="16.44140625" customWidth="1"/>
    <col min="10" max="10" width="8.88671875" customWidth="1"/>
    <col min="11" max="11" width="21.33203125" customWidth="1"/>
  </cols>
  <sheetData>
    <row r="1" spans="1:12" ht="97.2" customHeight="1" x14ac:dyDescent="0.3">
      <c r="B1" s="142" t="s">
        <v>125</v>
      </c>
      <c r="C1" s="143"/>
      <c r="D1" s="143"/>
      <c r="E1" s="143"/>
      <c r="F1" s="143"/>
      <c r="G1" s="143"/>
      <c r="H1" s="143"/>
      <c r="I1" s="143"/>
      <c r="J1" s="143"/>
      <c r="K1" s="143"/>
      <c r="L1" s="143"/>
    </row>
    <row r="2" spans="1:12" ht="5.25" customHeight="1" x14ac:dyDescent="0.3"/>
    <row r="3" spans="1:12" s="6" customFormat="1" ht="40.200000000000003" customHeight="1" x14ac:dyDescent="0.35">
      <c r="A3" s="80"/>
      <c r="B3" s="82" t="s">
        <v>51</v>
      </c>
      <c r="C3" s="82"/>
      <c r="D3" s="82" t="s">
        <v>11</v>
      </c>
      <c r="E3" s="82" t="s">
        <v>50</v>
      </c>
      <c r="F3" s="82" t="s">
        <v>61</v>
      </c>
      <c r="G3" s="82" t="s">
        <v>116</v>
      </c>
      <c r="H3" s="82" t="s">
        <v>121</v>
      </c>
      <c r="I3" s="82" t="s">
        <v>117</v>
      </c>
    </row>
    <row r="4" spans="1:12" s="5" customFormat="1" ht="16.5" customHeight="1" x14ac:dyDescent="0.4">
      <c r="A4" s="60"/>
      <c r="B4" s="66"/>
      <c r="C4" s="66"/>
      <c r="D4" s="66"/>
      <c r="E4" s="66"/>
      <c r="F4" s="66"/>
      <c r="G4" s="66"/>
      <c r="H4" s="66"/>
      <c r="I4" s="66"/>
      <c r="J4" s="6"/>
    </row>
    <row r="5" spans="1:12" s="5" customFormat="1" ht="19.2" customHeight="1" x14ac:dyDescent="0.4">
      <c r="A5" s="63" t="s">
        <v>49</v>
      </c>
      <c r="B5" s="63" t="s">
        <v>49</v>
      </c>
      <c r="C5" s="62" t="s">
        <v>120</v>
      </c>
      <c r="D5" s="62" t="s">
        <v>120</v>
      </c>
      <c r="E5" s="62" t="s">
        <v>120</v>
      </c>
      <c r="F5" s="62"/>
      <c r="G5" s="62"/>
      <c r="H5" s="62"/>
      <c r="I5" s="62"/>
      <c r="J5" s="6"/>
    </row>
    <row r="6" spans="1:12" ht="16.5" customHeight="1" x14ac:dyDescent="0.4">
      <c r="A6" s="60"/>
      <c r="B6" s="73" t="s">
        <v>48</v>
      </c>
      <c r="C6" s="73" t="str">
        <f t="shared" ref="C6:C35" si="0">IF(F6&gt;0,B6 &amp; " (" &amp; I6 &amp; " Wh)","")</f>
        <v/>
      </c>
      <c r="D6" s="73"/>
      <c r="E6" s="73"/>
      <c r="F6" s="130">
        <v>0</v>
      </c>
      <c r="G6" s="130">
        <v>24</v>
      </c>
      <c r="H6" s="73">
        <v>75</v>
      </c>
      <c r="I6" s="74" t="str">
        <f t="shared" ref="I6:I33" si="1">IF(F6&gt;0,F6*H6*G6,"")</f>
        <v/>
      </c>
      <c r="J6" s="1"/>
    </row>
    <row r="7" spans="1:12" ht="16.5" customHeight="1" x14ac:dyDescent="0.4">
      <c r="A7" s="61"/>
      <c r="B7" s="75" t="s">
        <v>47</v>
      </c>
      <c r="C7" s="73" t="str">
        <f t="shared" si="0"/>
        <v/>
      </c>
      <c r="D7" s="75"/>
      <c r="E7" s="75" t="s">
        <v>46</v>
      </c>
      <c r="F7" s="130">
        <v>0</v>
      </c>
      <c r="G7" s="130">
        <v>24</v>
      </c>
      <c r="H7" s="75">
        <v>75</v>
      </c>
      <c r="I7" s="76" t="str">
        <f t="shared" si="1"/>
        <v/>
      </c>
      <c r="J7" s="1"/>
    </row>
    <row r="8" spans="1:12" ht="16.5" customHeight="1" x14ac:dyDescent="0.4">
      <c r="A8" s="60"/>
      <c r="B8" s="73" t="s">
        <v>45</v>
      </c>
      <c r="C8" s="73" t="str">
        <f t="shared" si="0"/>
        <v>Frigo 12 V (Glacière electrique) (840 Wh)</v>
      </c>
      <c r="D8" s="73"/>
      <c r="E8" s="73"/>
      <c r="F8" s="130">
        <v>1</v>
      </c>
      <c r="G8" s="130">
        <v>24</v>
      </c>
      <c r="H8" s="73">
        <v>35</v>
      </c>
      <c r="I8" s="74">
        <f t="shared" si="1"/>
        <v>840</v>
      </c>
      <c r="J8" s="1"/>
    </row>
    <row r="9" spans="1:12" ht="16.5" customHeight="1" x14ac:dyDescent="0.4">
      <c r="A9" s="61"/>
      <c r="B9" s="75" t="s">
        <v>44</v>
      </c>
      <c r="C9" s="73" t="str">
        <f t="shared" si="0"/>
        <v/>
      </c>
      <c r="D9" s="75"/>
      <c r="E9" s="75"/>
      <c r="F9" s="130">
        <v>0</v>
      </c>
      <c r="G9" s="130">
        <v>0.4</v>
      </c>
      <c r="H9" s="75">
        <v>1800</v>
      </c>
      <c r="I9" s="76" t="str">
        <f t="shared" si="1"/>
        <v/>
      </c>
      <c r="J9" s="1"/>
    </row>
    <row r="10" spans="1:12" ht="16.5" customHeight="1" x14ac:dyDescent="0.4">
      <c r="A10" s="60"/>
      <c r="B10" s="73" t="s">
        <v>62</v>
      </c>
      <c r="C10" s="73" t="str">
        <f t="shared" si="0"/>
        <v/>
      </c>
      <c r="D10" s="73"/>
      <c r="E10" s="73" t="s">
        <v>89</v>
      </c>
      <c r="F10" s="130">
        <v>0</v>
      </c>
      <c r="G10" s="130">
        <v>0.5</v>
      </c>
      <c r="H10" s="73">
        <v>1500</v>
      </c>
      <c r="I10" s="74" t="str">
        <f t="shared" si="1"/>
        <v/>
      </c>
      <c r="J10" s="1"/>
    </row>
    <row r="11" spans="1:12" ht="16.5" customHeight="1" x14ac:dyDescent="0.4">
      <c r="A11" s="61"/>
      <c r="B11" s="75" t="s">
        <v>43</v>
      </c>
      <c r="C11" s="73" t="str">
        <f t="shared" si="0"/>
        <v/>
      </c>
      <c r="D11" s="75"/>
      <c r="E11" s="75"/>
      <c r="F11" s="130">
        <v>0</v>
      </c>
      <c r="G11" s="130">
        <v>0.2</v>
      </c>
      <c r="H11" s="75">
        <v>1200</v>
      </c>
      <c r="I11" s="76" t="str">
        <f t="shared" si="1"/>
        <v/>
      </c>
      <c r="J11" s="1"/>
    </row>
    <row r="12" spans="1:12" ht="16.5" customHeight="1" x14ac:dyDescent="0.4">
      <c r="A12" s="60"/>
      <c r="B12" s="73" t="s">
        <v>42</v>
      </c>
      <c r="C12" s="73" t="str">
        <f t="shared" si="0"/>
        <v/>
      </c>
      <c r="D12" s="73"/>
      <c r="E12" s="73"/>
      <c r="F12" s="130">
        <v>0</v>
      </c>
      <c r="G12" s="130">
        <v>0.1</v>
      </c>
      <c r="H12" s="73">
        <v>1800</v>
      </c>
      <c r="I12" s="74" t="str">
        <f t="shared" si="1"/>
        <v/>
      </c>
      <c r="J12" s="1"/>
    </row>
    <row r="13" spans="1:12" ht="16.5" customHeight="1" x14ac:dyDescent="0.4">
      <c r="A13" s="61"/>
      <c r="B13" s="75" t="s">
        <v>41</v>
      </c>
      <c r="C13" s="73" t="str">
        <f t="shared" si="0"/>
        <v>Hotte d'extraction (300 Wh)</v>
      </c>
      <c r="D13" s="75"/>
      <c r="E13" s="75"/>
      <c r="F13" s="130">
        <v>1</v>
      </c>
      <c r="G13" s="130">
        <v>2</v>
      </c>
      <c r="H13" s="75">
        <v>150</v>
      </c>
      <c r="I13" s="76">
        <f t="shared" si="1"/>
        <v>300</v>
      </c>
      <c r="J13" s="1"/>
    </row>
    <row r="14" spans="1:12" ht="16.5" customHeight="1" x14ac:dyDescent="0.4">
      <c r="A14" s="60"/>
      <c r="B14" s="73"/>
      <c r="C14" s="73" t="str">
        <f t="shared" si="0"/>
        <v/>
      </c>
      <c r="D14" s="73"/>
      <c r="E14" s="73"/>
      <c r="F14" s="130"/>
      <c r="G14" s="130"/>
      <c r="H14" s="73"/>
      <c r="I14" s="74" t="str">
        <f t="shared" si="1"/>
        <v/>
      </c>
      <c r="J14" s="1"/>
    </row>
    <row r="15" spans="1:12" s="64" customFormat="1" ht="20.399999999999999" customHeight="1" x14ac:dyDescent="0.4">
      <c r="A15" s="63" t="s">
        <v>118</v>
      </c>
      <c r="B15" s="63" t="s">
        <v>118</v>
      </c>
      <c r="C15" s="74" t="str">
        <f t="shared" si="0"/>
        <v/>
      </c>
      <c r="D15" s="77"/>
      <c r="E15" s="77"/>
      <c r="F15" s="77"/>
      <c r="G15" s="77"/>
      <c r="H15" s="77"/>
      <c r="I15" s="78" t="str">
        <f t="shared" si="1"/>
        <v/>
      </c>
      <c r="J15" s="65"/>
    </row>
    <row r="16" spans="1:12" ht="16.5" customHeight="1" x14ac:dyDescent="0.4">
      <c r="A16" s="60"/>
      <c r="B16" s="73" t="s">
        <v>90</v>
      </c>
      <c r="C16" s="73" t="str">
        <f t="shared" si="0"/>
        <v/>
      </c>
      <c r="D16" s="73"/>
      <c r="E16" s="73"/>
      <c r="F16" s="130">
        <v>0</v>
      </c>
      <c r="G16" s="130">
        <v>10</v>
      </c>
      <c r="H16" s="73">
        <v>20</v>
      </c>
      <c r="I16" s="74" t="str">
        <f t="shared" si="1"/>
        <v/>
      </c>
      <c r="J16" s="1"/>
    </row>
    <row r="17" spans="1:10" ht="16.5" customHeight="1" x14ac:dyDescent="0.4">
      <c r="A17" s="61"/>
      <c r="B17" s="75" t="s">
        <v>40</v>
      </c>
      <c r="C17" s="73" t="str">
        <f t="shared" si="0"/>
        <v/>
      </c>
      <c r="D17" s="79" t="s">
        <v>39</v>
      </c>
      <c r="E17" s="75" t="s">
        <v>65</v>
      </c>
      <c r="F17" s="130">
        <v>0</v>
      </c>
      <c r="G17" s="130">
        <v>3</v>
      </c>
      <c r="H17" s="75">
        <v>40</v>
      </c>
      <c r="I17" s="76" t="str">
        <f t="shared" si="1"/>
        <v/>
      </c>
      <c r="J17" s="1"/>
    </row>
    <row r="18" spans="1:10" ht="16.5" customHeight="1" x14ac:dyDescent="0.4">
      <c r="A18" s="60"/>
      <c r="B18" s="73" t="s">
        <v>38</v>
      </c>
      <c r="C18" s="73" t="str">
        <f t="shared" si="0"/>
        <v/>
      </c>
      <c r="D18" s="73"/>
      <c r="E18" s="73"/>
      <c r="F18" s="130">
        <v>0</v>
      </c>
      <c r="G18" s="130">
        <v>2</v>
      </c>
      <c r="H18" s="73">
        <v>20</v>
      </c>
      <c r="I18" s="74" t="str">
        <f t="shared" si="1"/>
        <v/>
      </c>
      <c r="J18" s="1"/>
    </row>
    <row r="19" spans="1:10" ht="16.5" customHeight="1" x14ac:dyDescent="0.4">
      <c r="A19" s="61"/>
      <c r="B19" s="75" t="s">
        <v>37</v>
      </c>
      <c r="C19" s="73" t="str">
        <f t="shared" si="0"/>
        <v/>
      </c>
      <c r="D19" s="75"/>
      <c r="E19" s="75" t="s">
        <v>36</v>
      </c>
      <c r="F19" s="130">
        <v>0</v>
      </c>
      <c r="G19" s="130">
        <v>3</v>
      </c>
      <c r="H19" s="75">
        <v>50</v>
      </c>
      <c r="I19" s="76" t="str">
        <f t="shared" si="1"/>
        <v/>
      </c>
      <c r="J19" s="1"/>
    </row>
    <row r="20" spans="1:10" ht="16.5" customHeight="1" x14ac:dyDescent="0.4">
      <c r="A20" s="60"/>
      <c r="B20" s="73" t="s">
        <v>63</v>
      </c>
      <c r="C20" s="73" t="str">
        <f t="shared" si="0"/>
        <v/>
      </c>
      <c r="D20" s="73"/>
      <c r="E20" s="73"/>
      <c r="F20" s="130">
        <v>0</v>
      </c>
      <c r="G20" s="130">
        <v>1</v>
      </c>
      <c r="H20" s="73">
        <v>35</v>
      </c>
      <c r="I20" s="74" t="str">
        <f t="shared" si="1"/>
        <v/>
      </c>
      <c r="J20" s="1"/>
    </row>
    <row r="21" spans="1:10" ht="16.5" customHeight="1" x14ac:dyDescent="0.4">
      <c r="A21" s="61"/>
      <c r="B21" s="75" t="s">
        <v>35</v>
      </c>
      <c r="C21" s="73" t="str">
        <f t="shared" si="0"/>
        <v/>
      </c>
      <c r="D21" s="75"/>
      <c r="E21" s="75"/>
      <c r="F21" s="130">
        <v>0</v>
      </c>
      <c r="G21" s="130">
        <v>6</v>
      </c>
      <c r="H21" s="75">
        <v>75</v>
      </c>
      <c r="I21" s="76" t="str">
        <f t="shared" si="1"/>
        <v/>
      </c>
      <c r="J21" s="1"/>
    </row>
    <row r="22" spans="1:10" ht="16.5" customHeight="1" x14ac:dyDescent="0.4">
      <c r="A22" s="60"/>
      <c r="B22" s="73" t="s">
        <v>34</v>
      </c>
      <c r="C22" s="73" t="str">
        <f t="shared" si="0"/>
        <v/>
      </c>
      <c r="D22" s="73"/>
      <c r="E22" s="73"/>
      <c r="F22" s="130">
        <v>0</v>
      </c>
      <c r="G22" s="130">
        <v>12</v>
      </c>
      <c r="H22" s="73">
        <v>20</v>
      </c>
      <c r="I22" s="74" t="str">
        <f t="shared" si="1"/>
        <v/>
      </c>
      <c r="J22" s="1"/>
    </row>
    <row r="23" spans="1:10" ht="16.5" customHeight="1" x14ac:dyDescent="0.4">
      <c r="A23" s="61"/>
      <c r="B23" s="75" t="s">
        <v>33</v>
      </c>
      <c r="C23" s="73" t="str">
        <f t="shared" si="0"/>
        <v/>
      </c>
      <c r="D23" s="75"/>
      <c r="E23" s="75"/>
      <c r="F23" s="130">
        <v>0</v>
      </c>
      <c r="G23" s="130">
        <v>10</v>
      </c>
      <c r="H23" s="75">
        <v>5</v>
      </c>
      <c r="I23" s="76" t="str">
        <f t="shared" si="1"/>
        <v/>
      </c>
      <c r="J23" s="1"/>
    </row>
    <row r="24" spans="1:10" ht="16.5" customHeight="1" x14ac:dyDescent="0.4">
      <c r="A24" s="127"/>
      <c r="B24" s="73" t="s">
        <v>91</v>
      </c>
      <c r="C24" s="73" t="str">
        <f t="shared" si="0"/>
        <v/>
      </c>
      <c r="D24" s="128"/>
      <c r="E24" s="128"/>
      <c r="F24" s="130">
        <v>0</v>
      </c>
      <c r="G24" s="130">
        <v>2</v>
      </c>
      <c r="H24" s="128">
        <v>15</v>
      </c>
      <c r="I24" s="129" t="str">
        <f t="shared" si="1"/>
        <v/>
      </c>
      <c r="J24" s="1"/>
    </row>
    <row r="25" spans="1:10" ht="16.5" customHeight="1" x14ac:dyDescent="0.4">
      <c r="A25" s="61"/>
      <c r="B25" s="75" t="s">
        <v>122</v>
      </c>
      <c r="C25" s="73" t="str">
        <f t="shared" si="0"/>
        <v>Onduleur (1500 W) Consommation à vide  (150 Wh)</v>
      </c>
      <c r="D25" s="75"/>
      <c r="E25" s="75"/>
      <c r="F25" s="130">
        <v>1</v>
      </c>
      <c r="G25" s="130">
        <v>6</v>
      </c>
      <c r="H25" s="75">
        <v>25</v>
      </c>
      <c r="I25" s="76">
        <f t="shared" si="1"/>
        <v>150</v>
      </c>
      <c r="J25" s="1"/>
    </row>
    <row r="26" spans="1:10" ht="16.5" customHeight="1" x14ac:dyDescent="0.4">
      <c r="A26" s="60"/>
      <c r="B26" s="73"/>
      <c r="C26" s="73" t="str">
        <f t="shared" si="0"/>
        <v/>
      </c>
      <c r="D26" s="73"/>
      <c r="E26" s="73"/>
      <c r="F26" s="130"/>
      <c r="G26" s="130"/>
      <c r="H26" s="73"/>
      <c r="I26" s="74" t="str">
        <f t="shared" si="1"/>
        <v/>
      </c>
      <c r="J26" s="1"/>
    </row>
    <row r="27" spans="1:10" ht="19.2" customHeight="1" x14ac:dyDescent="0.4">
      <c r="A27" s="63" t="s">
        <v>119</v>
      </c>
      <c r="B27" s="63" t="s">
        <v>119</v>
      </c>
      <c r="C27" s="74" t="str">
        <f t="shared" si="0"/>
        <v/>
      </c>
      <c r="D27" s="77"/>
      <c r="E27" s="77"/>
      <c r="F27" s="77"/>
      <c r="G27" s="77"/>
      <c r="H27" s="77"/>
      <c r="I27" s="78" t="str">
        <f t="shared" si="1"/>
        <v/>
      </c>
      <c r="J27" s="1"/>
    </row>
    <row r="28" spans="1:10" ht="16.5" customHeight="1" x14ac:dyDescent="0.4">
      <c r="A28" s="61"/>
      <c r="B28" s="75" t="s">
        <v>64</v>
      </c>
      <c r="C28" s="73" t="str">
        <f t="shared" si="0"/>
        <v/>
      </c>
      <c r="D28" s="75"/>
      <c r="E28" s="75"/>
      <c r="F28" s="130">
        <v>0</v>
      </c>
      <c r="G28" s="130">
        <v>4</v>
      </c>
      <c r="H28" s="75">
        <v>11</v>
      </c>
      <c r="I28" s="76" t="str">
        <f t="shared" si="1"/>
        <v/>
      </c>
      <c r="J28" s="1"/>
    </row>
    <row r="29" spans="1:10" ht="16.5" customHeight="1" x14ac:dyDescent="0.4">
      <c r="A29" s="60"/>
      <c r="B29" s="73" t="s">
        <v>32</v>
      </c>
      <c r="C29" s="73" t="str">
        <f t="shared" si="0"/>
        <v/>
      </c>
      <c r="D29" s="73"/>
      <c r="E29" s="73"/>
      <c r="F29" s="130">
        <v>0</v>
      </c>
      <c r="G29" s="130">
        <v>1</v>
      </c>
      <c r="H29" s="73">
        <v>40</v>
      </c>
      <c r="I29" s="74" t="str">
        <f t="shared" si="1"/>
        <v/>
      </c>
      <c r="J29" s="1"/>
    </row>
    <row r="30" spans="1:10" ht="16.5" customHeight="1" x14ac:dyDescent="0.4">
      <c r="A30" s="61"/>
      <c r="B30" s="75" t="s">
        <v>31</v>
      </c>
      <c r="C30" s="73" t="str">
        <f t="shared" si="0"/>
        <v/>
      </c>
      <c r="D30" s="75"/>
      <c r="E30" s="75"/>
      <c r="F30" s="130">
        <v>0</v>
      </c>
      <c r="G30" s="130">
        <v>0.2</v>
      </c>
      <c r="H30" s="75">
        <v>1200</v>
      </c>
      <c r="I30" s="76" t="str">
        <f t="shared" si="1"/>
        <v/>
      </c>
      <c r="J30" s="1"/>
    </row>
    <row r="31" spans="1:10" ht="16.5" customHeight="1" x14ac:dyDescent="0.4">
      <c r="A31" s="60"/>
      <c r="B31" s="73" t="s">
        <v>30</v>
      </c>
      <c r="C31" s="73" t="str">
        <f t="shared" si="0"/>
        <v/>
      </c>
      <c r="D31" s="73"/>
      <c r="E31" s="73"/>
      <c r="F31" s="130">
        <v>0</v>
      </c>
      <c r="G31" s="130">
        <v>1</v>
      </c>
      <c r="H31" s="73">
        <v>50</v>
      </c>
      <c r="I31" s="74" t="str">
        <f t="shared" si="1"/>
        <v/>
      </c>
      <c r="J31" s="1"/>
    </row>
    <row r="32" spans="1:10" ht="16.5" customHeight="1" x14ac:dyDescent="0.4">
      <c r="A32" s="61"/>
      <c r="B32" s="75" t="s">
        <v>29</v>
      </c>
      <c r="C32" s="73" t="str">
        <f t="shared" si="0"/>
        <v/>
      </c>
      <c r="D32" s="75"/>
      <c r="E32" s="75"/>
      <c r="F32" s="130">
        <v>0</v>
      </c>
      <c r="G32" s="130">
        <v>8</v>
      </c>
      <c r="H32" s="75">
        <v>60</v>
      </c>
      <c r="I32" s="76" t="str">
        <f t="shared" si="1"/>
        <v/>
      </c>
      <c r="J32" s="1"/>
    </row>
    <row r="33" spans="1:10" ht="16.5" customHeight="1" x14ac:dyDescent="0.4">
      <c r="A33" s="61"/>
      <c r="B33" s="73" t="s">
        <v>28</v>
      </c>
      <c r="C33" s="73" t="str">
        <f t="shared" si="0"/>
        <v/>
      </c>
      <c r="D33" s="73"/>
      <c r="E33" s="73"/>
      <c r="F33" s="130">
        <v>0</v>
      </c>
      <c r="G33" s="130">
        <v>6</v>
      </c>
      <c r="H33" s="73">
        <v>35</v>
      </c>
      <c r="I33" s="74" t="str">
        <f t="shared" si="1"/>
        <v/>
      </c>
      <c r="J33" s="1"/>
    </row>
    <row r="34" spans="1:10" ht="16.5" customHeight="1" x14ac:dyDescent="0.4">
      <c r="A34" s="61"/>
      <c r="B34" s="75"/>
      <c r="C34" s="73" t="str">
        <f t="shared" si="0"/>
        <v/>
      </c>
      <c r="D34" s="75"/>
      <c r="E34" s="75"/>
      <c r="F34" s="130"/>
      <c r="G34" s="130"/>
      <c r="H34" s="75"/>
      <c r="I34" s="76"/>
      <c r="J34" s="1"/>
    </row>
    <row r="35" spans="1:10" ht="16.5" customHeight="1" x14ac:dyDescent="0.4">
      <c r="A35" s="60"/>
      <c r="B35" s="73"/>
      <c r="C35" s="73" t="str">
        <f t="shared" si="0"/>
        <v/>
      </c>
      <c r="D35" s="73"/>
      <c r="E35" s="73"/>
      <c r="F35" s="130"/>
      <c r="G35" s="130"/>
      <c r="H35" s="73"/>
      <c r="I35" s="74" t="str">
        <f>IF(F35&gt;0,F35*H35*G35,"")</f>
        <v/>
      </c>
      <c r="J35" s="1"/>
    </row>
    <row r="36" spans="1:10" ht="5.25" customHeight="1" thickBot="1" x14ac:dyDescent="0.4">
      <c r="B36" s="1"/>
      <c r="C36" s="1"/>
      <c r="D36" s="1"/>
      <c r="E36" s="1"/>
      <c r="F36" s="1"/>
      <c r="G36" s="1"/>
      <c r="H36" s="1"/>
      <c r="I36" s="1"/>
      <c r="J36" s="1"/>
    </row>
    <row r="37" spans="1:10" s="1" customFormat="1" ht="18.600000000000001" thickBot="1" x14ac:dyDescent="0.4">
      <c r="A37" s="81"/>
      <c r="H37" s="64" t="s">
        <v>190</v>
      </c>
      <c r="I37" s="86">
        <f>SUM(I6:I35)</f>
        <v>1290</v>
      </c>
      <c r="J37" s="87" t="s">
        <v>27</v>
      </c>
    </row>
    <row r="38" spans="1:10" s="1" customFormat="1" ht="18.600000000000001" thickBot="1" x14ac:dyDescent="0.4">
      <c r="A38" s="81"/>
      <c r="I38" s="88">
        <f>I37/1000</f>
        <v>1.29</v>
      </c>
      <c r="J38" s="89" t="s">
        <v>26</v>
      </c>
    </row>
    <row r="39" spans="1:10" s="1" customFormat="1" ht="4.5" customHeight="1" x14ac:dyDescent="0.35">
      <c r="A39" s="81"/>
      <c r="I39" s="83"/>
      <c r="J39" s="83"/>
    </row>
    <row r="40" spans="1:10" ht="55.5" customHeight="1" x14ac:dyDescent="0.3">
      <c r="A40" s="123" t="s">
        <v>66</v>
      </c>
      <c r="B40" s="123"/>
      <c r="C40" s="123"/>
      <c r="D40" s="123"/>
      <c r="E40" s="123"/>
      <c r="F40" s="123"/>
      <c r="G40" s="123"/>
      <c r="H40" s="123"/>
      <c r="I40" s="123"/>
      <c r="J40" s="123"/>
    </row>
  </sheetData>
  <mergeCells count="1">
    <mergeCell ref="B1:L1"/>
  </mergeCells>
  <hyperlinks>
    <hyperlink ref="D17" r:id="rId1" xr:uid="{8FD5A362-54F8-4FDC-9A2D-D8468D1B7560}"/>
  </hyperlinks>
  <pageMargins left="0.7" right="0.7" top="0.75" bottom="0.75" header="0.3" footer="0.3"/>
  <pageSetup orientation="portrait" horizontalDpi="300"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8E9E-68D6-4B75-B329-C638F6957686}">
  <dimension ref="A1:L39"/>
  <sheetViews>
    <sheetView topLeftCell="B3" zoomScale="70" zoomScaleNormal="70" workbookViewId="0">
      <selection activeCell="B15" sqref="B15"/>
    </sheetView>
  </sheetViews>
  <sheetFormatPr defaultRowHeight="14.4" x14ac:dyDescent="0.3"/>
  <cols>
    <col min="1" max="1" width="20.44140625" style="59" hidden="1" customWidth="1"/>
    <col min="2" max="2" width="58.33203125" customWidth="1"/>
    <col min="3" max="3" width="35.44140625" hidden="1" customWidth="1"/>
    <col min="4" max="4" width="10.6640625" hidden="1" customWidth="1"/>
    <col min="5" max="5" width="19.6640625" hidden="1" customWidth="1"/>
    <col min="6" max="6" width="6.33203125" customWidth="1"/>
    <col min="7" max="7" width="13.33203125" customWidth="1"/>
    <col min="8" max="8" width="15.21875" bestFit="1" customWidth="1"/>
    <col min="9" max="9" width="16.44140625" customWidth="1"/>
    <col min="10" max="10" width="8.88671875" customWidth="1"/>
    <col min="11" max="11" width="21.33203125" customWidth="1"/>
  </cols>
  <sheetData>
    <row r="1" spans="1:12" ht="97.8" customHeight="1" x14ac:dyDescent="0.3">
      <c r="B1" s="144" t="s">
        <v>191</v>
      </c>
      <c r="C1" s="143"/>
      <c r="D1" s="143"/>
      <c r="E1" s="143"/>
      <c r="F1" s="143"/>
      <c r="G1" s="143"/>
      <c r="H1" s="143"/>
      <c r="I1" s="143"/>
      <c r="J1" s="143"/>
      <c r="K1" s="143"/>
      <c r="L1" s="143"/>
    </row>
    <row r="2" spans="1:12" ht="5.25" customHeight="1" x14ac:dyDescent="0.3"/>
    <row r="3" spans="1:12" s="6" customFormat="1" ht="40.200000000000003" customHeight="1" x14ac:dyDescent="0.35">
      <c r="A3" s="80"/>
      <c r="B3" s="82" t="s">
        <v>167</v>
      </c>
      <c r="C3" s="82"/>
      <c r="D3" s="82" t="s">
        <v>11</v>
      </c>
      <c r="E3" s="82" t="s">
        <v>50</v>
      </c>
      <c r="F3" s="82" t="s">
        <v>168</v>
      </c>
      <c r="G3" s="82" t="s">
        <v>169</v>
      </c>
      <c r="H3" s="82" t="s">
        <v>170</v>
      </c>
      <c r="I3" s="82" t="s">
        <v>171</v>
      </c>
    </row>
    <row r="4" spans="1:12" s="5" customFormat="1" ht="19.2" customHeight="1" x14ac:dyDescent="0.4">
      <c r="A4" s="63" t="s">
        <v>49</v>
      </c>
      <c r="B4" s="63" t="s">
        <v>172</v>
      </c>
      <c r="C4" s="62" t="s">
        <v>120</v>
      </c>
      <c r="D4" s="62" t="s">
        <v>120</v>
      </c>
      <c r="E4" s="62" t="s">
        <v>120</v>
      </c>
      <c r="F4" s="62"/>
      <c r="G4" s="62"/>
      <c r="H4" s="62"/>
      <c r="I4" s="62"/>
      <c r="J4" s="6"/>
    </row>
    <row r="5" spans="1:12" ht="16.5" customHeight="1" x14ac:dyDescent="0.4">
      <c r="A5" s="60"/>
      <c r="B5" s="73" t="s">
        <v>159</v>
      </c>
      <c r="C5" s="73" t="str">
        <f t="shared" ref="C5:C34" si="0">IF(F5&gt;0,B5 &amp; " (" &amp; I5 &amp; " Wh)","")</f>
        <v/>
      </c>
      <c r="D5" s="73"/>
      <c r="E5" s="73"/>
      <c r="F5" s="130">
        <v>0</v>
      </c>
      <c r="G5" s="130">
        <v>24</v>
      </c>
      <c r="H5" s="73">
        <v>75</v>
      </c>
      <c r="I5" s="74" t="str">
        <f t="shared" ref="I5:I32" si="1">IF(F5&gt;0,F5*H5*G5,"")</f>
        <v/>
      </c>
      <c r="J5" s="1"/>
    </row>
    <row r="6" spans="1:12" ht="16.5" customHeight="1" x14ac:dyDescent="0.4">
      <c r="A6" s="61"/>
      <c r="B6" s="75" t="s">
        <v>160</v>
      </c>
      <c r="C6" s="73" t="str">
        <f t="shared" si="0"/>
        <v/>
      </c>
      <c r="D6" s="75"/>
      <c r="E6" s="75" t="s">
        <v>46</v>
      </c>
      <c r="F6" s="130">
        <v>0</v>
      </c>
      <c r="G6" s="130">
        <v>24</v>
      </c>
      <c r="H6" s="75">
        <v>75</v>
      </c>
      <c r="I6" s="76" t="str">
        <f t="shared" si="1"/>
        <v/>
      </c>
      <c r="J6" s="1"/>
    </row>
    <row r="7" spans="1:12" ht="16.5" customHeight="1" x14ac:dyDescent="0.4">
      <c r="A7" s="60"/>
      <c r="B7" s="73" t="s">
        <v>161</v>
      </c>
      <c r="C7" s="73" t="str">
        <f t="shared" si="0"/>
        <v>Fridge 12 V (electric icebox) (840 Wh)</v>
      </c>
      <c r="D7" s="73"/>
      <c r="E7" s="73"/>
      <c r="F7" s="130">
        <v>1</v>
      </c>
      <c r="G7" s="130">
        <v>24</v>
      </c>
      <c r="H7" s="73">
        <v>35</v>
      </c>
      <c r="I7" s="74">
        <f t="shared" si="1"/>
        <v>840</v>
      </c>
      <c r="J7" s="1"/>
    </row>
    <row r="8" spans="1:12" ht="16.5" customHeight="1" x14ac:dyDescent="0.4">
      <c r="A8" s="61"/>
      <c r="B8" s="75" t="s">
        <v>162</v>
      </c>
      <c r="C8" s="73" t="str">
        <f t="shared" si="0"/>
        <v/>
      </c>
      <c r="D8" s="75"/>
      <c r="E8" s="75"/>
      <c r="F8" s="130">
        <v>0</v>
      </c>
      <c r="G8" s="130">
        <v>0.4</v>
      </c>
      <c r="H8" s="75">
        <v>1800</v>
      </c>
      <c r="I8" s="76" t="str">
        <f t="shared" si="1"/>
        <v/>
      </c>
      <c r="J8" s="1"/>
    </row>
    <row r="9" spans="1:12" ht="16.5" customHeight="1" x14ac:dyDescent="0.4">
      <c r="A9" s="60"/>
      <c r="B9" s="73" t="s">
        <v>163</v>
      </c>
      <c r="C9" s="73" t="str">
        <f t="shared" si="0"/>
        <v/>
      </c>
      <c r="D9" s="73"/>
      <c r="E9" s="73" t="s">
        <v>89</v>
      </c>
      <c r="F9" s="130">
        <v>0</v>
      </c>
      <c r="G9" s="130">
        <v>0.5</v>
      </c>
      <c r="H9" s="73">
        <v>1500</v>
      </c>
      <c r="I9" s="74" t="str">
        <f t="shared" si="1"/>
        <v/>
      </c>
      <c r="J9" s="1"/>
    </row>
    <row r="10" spans="1:12" ht="16.5" customHeight="1" x14ac:dyDescent="0.4">
      <c r="A10" s="61"/>
      <c r="B10" s="75" t="s">
        <v>164</v>
      </c>
      <c r="C10" s="73" t="str">
        <f t="shared" si="0"/>
        <v/>
      </c>
      <c r="D10" s="75"/>
      <c r="E10" s="75"/>
      <c r="F10" s="130">
        <v>0</v>
      </c>
      <c r="G10" s="130">
        <v>0.2</v>
      </c>
      <c r="H10" s="75">
        <v>1200</v>
      </c>
      <c r="I10" s="76" t="str">
        <f t="shared" si="1"/>
        <v/>
      </c>
      <c r="J10" s="1"/>
    </row>
    <row r="11" spans="1:12" ht="16.5" customHeight="1" x14ac:dyDescent="0.4">
      <c r="A11" s="60"/>
      <c r="B11" s="73" t="s">
        <v>165</v>
      </c>
      <c r="C11" s="73" t="str">
        <f t="shared" si="0"/>
        <v/>
      </c>
      <c r="D11" s="73"/>
      <c r="E11" s="73"/>
      <c r="F11" s="130">
        <v>0</v>
      </c>
      <c r="G11" s="130">
        <v>0.1</v>
      </c>
      <c r="H11" s="73">
        <v>1800</v>
      </c>
      <c r="I11" s="74" t="str">
        <f t="shared" si="1"/>
        <v/>
      </c>
      <c r="J11" s="1"/>
    </row>
    <row r="12" spans="1:12" ht="16.5" customHeight="1" x14ac:dyDescent="0.4">
      <c r="A12" s="61"/>
      <c r="B12" s="75" t="s">
        <v>166</v>
      </c>
      <c r="C12" s="73" t="str">
        <f t="shared" si="0"/>
        <v/>
      </c>
      <c r="D12" s="75"/>
      <c r="E12" s="75"/>
      <c r="F12" s="130">
        <v>0</v>
      </c>
      <c r="G12" s="130">
        <v>2</v>
      </c>
      <c r="H12" s="75">
        <v>150</v>
      </c>
      <c r="I12" s="76" t="str">
        <f t="shared" si="1"/>
        <v/>
      </c>
      <c r="J12" s="1"/>
    </row>
    <row r="13" spans="1:12" ht="16.5" customHeight="1" x14ac:dyDescent="0.4">
      <c r="A13" s="60"/>
      <c r="B13" s="73"/>
      <c r="C13" s="73" t="str">
        <f t="shared" si="0"/>
        <v/>
      </c>
      <c r="D13" s="73"/>
      <c r="E13" s="73"/>
      <c r="F13" s="130"/>
      <c r="G13" s="130"/>
      <c r="H13" s="73"/>
      <c r="I13" s="74" t="str">
        <f t="shared" si="1"/>
        <v/>
      </c>
      <c r="J13" s="1"/>
    </row>
    <row r="14" spans="1:12" s="64" customFormat="1" ht="20.399999999999999" customHeight="1" x14ac:dyDescent="0.4">
      <c r="A14" s="63" t="s">
        <v>118</v>
      </c>
      <c r="B14" s="63" t="s">
        <v>173</v>
      </c>
      <c r="C14" s="74" t="str">
        <f t="shared" si="0"/>
        <v/>
      </c>
      <c r="D14" s="77"/>
      <c r="E14" s="77"/>
      <c r="F14" s="77"/>
      <c r="G14" s="77"/>
      <c r="H14" s="77"/>
      <c r="I14" s="78" t="str">
        <f t="shared" si="1"/>
        <v/>
      </c>
      <c r="J14" s="65"/>
    </row>
    <row r="15" spans="1:12" ht="16.5" customHeight="1" x14ac:dyDescent="0.4">
      <c r="A15" s="60"/>
      <c r="B15" s="73" t="s">
        <v>174</v>
      </c>
      <c r="C15" s="73" t="str">
        <f t="shared" si="0"/>
        <v/>
      </c>
      <c r="D15" s="73"/>
      <c r="E15" s="73"/>
      <c r="F15" s="130">
        <v>0</v>
      </c>
      <c r="G15" s="130">
        <v>10</v>
      </c>
      <c r="H15" s="73">
        <v>20</v>
      </c>
      <c r="I15" s="74" t="str">
        <f t="shared" si="1"/>
        <v/>
      </c>
      <c r="J15" s="1"/>
    </row>
    <row r="16" spans="1:12" ht="16.5" customHeight="1" x14ac:dyDescent="0.4">
      <c r="A16" s="61"/>
      <c r="B16" s="75" t="s">
        <v>175</v>
      </c>
      <c r="C16" s="73" t="str">
        <f t="shared" si="0"/>
        <v>Television (120 Wh)</v>
      </c>
      <c r="D16" s="79" t="s">
        <v>39</v>
      </c>
      <c r="E16" s="75" t="s">
        <v>65</v>
      </c>
      <c r="F16" s="130">
        <v>1</v>
      </c>
      <c r="G16" s="130">
        <v>3</v>
      </c>
      <c r="H16" s="75">
        <v>40</v>
      </c>
      <c r="I16" s="76">
        <f t="shared" si="1"/>
        <v>120</v>
      </c>
      <c r="J16" s="1"/>
    </row>
    <row r="17" spans="1:10" ht="16.5" customHeight="1" x14ac:dyDescent="0.4">
      <c r="A17" s="60"/>
      <c r="B17" s="73" t="s">
        <v>176</v>
      </c>
      <c r="C17" s="73" t="str">
        <f t="shared" si="0"/>
        <v/>
      </c>
      <c r="D17" s="73"/>
      <c r="E17" s="73"/>
      <c r="F17" s="130">
        <v>0</v>
      </c>
      <c r="G17" s="130">
        <v>2</v>
      </c>
      <c r="H17" s="73">
        <v>20</v>
      </c>
      <c r="I17" s="74" t="str">
        <f t="shared" si="1"/>
        <v/>
      </c>
      <c r="J17" s="1"/>
    </row>
    <row r="18" spans="1:10" ht="16.5" customHeight="1" x14ac:dyDescent="0.4">
      <c r="A18" s="61"/>
      <c r="B18" s="75" t="s">
        <v>177</v>
      </c>
      <c r="C18" s="73" t="str">
        <f t="shared" si="0"/>
        <v/>
      </c>
      <c r="D18" s="75"/>
      <c r="E18" s="75" t="s">
        <v>36</v>
      </c>
      <c r="F18" s="130">
        <v>0</v>
      </c>
      <c r="G18" s="130">
        <v>3</v>
      </c>
      <c r="H18" s="75">
        <v>50</v>
      </c>
      <c r="I18" s="76" t="str">
        <f t="shared" si="1"/>
        <v/>
      </c>
      <c r="J18" s="1"/>
    </row>
    <row r="19" spans="1:10" ht="16.5" customHeight="1" x14ac:dyDescent="0.4">
      <c r="A19" s="60"/>
      <c r="B19" s="73" t="s">
        <v>178</v>
      </c>
      <c r="C19" s="73" t="str">
        <f t="shared" si="0"/>
        <v/>
      </c>
      <c r="D19" s="73"/>
      <c r="E19" s="73"/>
      <c r="F19" s="130">
        <v>0</v>
      </c>
      <c r="G19" s="130">
        <v>1</v>
      </c>
      <c r="H19" s="73">
        <v>35</v>
      </c>
      <c r="I19" s="74" t="str">
        <f t="shared" si="1"/>
        <v/>
      </c>
      <c r="J19" s="1"/>
    </row>
    <row r="20" spans="1:10" ht="16.5" customHeight="1" x14ac:dyDescent="0.4">
      <c r="A20" s="61"/>
      <c r="B20" s="75" t="s">
        <v>179</v>
      </c>
      <c r="C20" s="73" t="str">
        <f t="shared" si="0"/>
        <v/>
      </c>
      <c r="D20" s="75"/>
      <c r="E20" s="75"/>
      <c r="F20" s="130">
        <v>0</v>
      </c>
      <c r="G20" s="130">
        <v>6</v>
      </c>
      <c r="H20" s="75">
        <v>75</v>
      </c>
      <c r="I20" s="76" t="str">
        <f t="shared" si="1"/>
        <v/>
      </c>
      <c r="J20" s="1"/>
    </row>
    <row r="21" spans="1:10" ht="16.5" customHeight="1" x14ac:dyDescent="0.4">
      <c r="A21" s="60"/>
      <c r="B21" s="73" t="s">
        <v>180</v>
      </c>
      <c r="C21" s="73" t="str">
        <f t="shared" si="0"/>
        <v/>
      </c>
      <c r="D21" s="73"/>
      <c r="E21" s="73"/>
      <c r="F21" s="130">
        <v>0</v>
      </c>
      <c r="G21" s="130">
        <v>12</v>
      </c>
      <c r="H21" s="73">
        <v>20</v>
      </c>
      <c r="I21" s="74" t="str">
        <f t="shared" si="1"/>
        <v/>
      </c>
      <c r="J21" s="1"/>
    </row>
    <row r="22" spans="1:10" ht="16.5" customHeight="1" x14ac:dyDescent="0.4">
      <c r="A22" s="61"/>
      <c r="B22" s="75" t="s">
        <v>181</v>
      </c>
      <c r="C22" s="73" t="str">
        <f t="shared" si="0"/>
        <v/>
      </c>
      <c r="D22" s="75"/>
      <c r="E22" s="75"/>
      <c r="F22" s="130">
        <v>0</v>
      </c>
      <c r="G22" s="130">
        <v>10</v>
      </c>
      <c r="H22" s="75">
        <v>5</v>
      </c>
      <c r="I22" s="76" t="str">
        <f t="shared" si="1"/>
        <v/>
      </c>
      <c r="J22" s="1"/>
    </row>
    <row r="23" spans="1:10" ht="16.5" customHeight="1" x14ac:dyDescent="0.4">
      <c r="A23" s="127"/>
      <c r="B23" s="73" t="s">
        <v>182</v>
      </c>
      <c r="C23" s="73" t="str">
        <f t="shared" si="0"/>
        <v/>
      </c>
      <c r="D23" s="128"/>
      <c r="E23" s="128"/>
      <c r="F23" s="130">
        <v>0</v>
      </c>
      <c r="G23" s="130">
        <v>2</v>
      </c>
      <c r="H23" s="128">
        <v>15</v>
      </c>
      <c r="I23" s="129" t="str">
        <f t="shared" si="1"/>
        <v/>
      </c>
      <c r="J23" s="1"/>
    </row>
    <row r="24" spans="1:10" ht="16.5" customHeight="1" x14ac:dyDescent="0.4">
      <c r="A24" s="61"/>
      <c r="B24" s="75" t="s">
        <v>183</v>
      </c>
      <c r="C24" s="73" t="str">
        <f t="shared" si="0"/>
        <v>Inverter (1500 W) Standby (150 Wh)</v>
      </c>
      <c r="D24" s="75"/>
      <c r="E24" s="75"/>
      <c r="F24" s="130">
        <v>1</v>
      </c>
      <c r="G24" s="130">
        <v>6</v>
      </c>
      <c r="H24" s="75">
        <v>25</v>
      </c>
      <c r="I24" s="76">
        <f t="shared" si="1"/>
        <v>150</v>
      </c>
      <c r="J24" s="1"/>
    </row>
    <row r="25" spans="1:10" ht="16.5" customHeight="1" x14ac:dyDescent="0.4">
      <c r="A25" s="60"/>
      <c r="B25" s="73"/>
      <c r="C25" s="73" t="str">
        <f t="shared" si="0"/>
        <v/>
      </c>
      <c r="D25" s="73"/>
      <c r="E25" s="73"/>
      <c r="F25" s="130"/>
      <c r="G25" s="130"/>
      <c r="H25" s="73"/>
      <c r="I25" s="74" t="str">
        <f t="shared" si="1"/>
        <v/>
      </c>
      <c r="J25" s="1"/>
    </row>
    <row r="26" spans="1:10" ht="19.2" customHeight="1" x14ac:dyDescent="0.4">
      <c r="A26" s="63" t="s">
        <v>119</v>
      </c>
      <c r="B26" s="63" t="s">
        <v>184</v>
      </c>
      <c r="C26" s="74" t="str">
        <f t="shared" si="0"/>
        <v/>
      </c>
      <c r="D26" s="77"/>
      <c r="E26" s="77"/>
      <c r="F26" s="77"/>
      <c r="G26" s="77"/>
      <c r="H26" s="77"/>
      <c r="I26" s="78" t="str">
        <f t="shared" si="1"/>
        <v/>
      </c>
      <c r="J26" s="1"/>
    </row>
    <row r="27" spans="1:10" ht="16.5" customHeight="1" x14ac:dyDescent="0.4">
      <c r="A27" s="61"/>
      <c r="B27" s="75" t="s">
        <v>185</v>
      </c>
      <c r="C27" s="73" t="str">
        <f t="shared" si="0"/>
        <v>Light bulbs (88 Wh)</v>
      </c>
      <c r="D27" s="75"/>
      <c r="E27" s="75"/>
      <c r="F27" s="130">
        <v>2</v>
      </c>
      <c r="G27" s="130">
        <v>4</v>
      </c>
      <c r="H27" s="75">
        <v>11</v>
      </c>
      <c r="I27" s="76">
        <f t="shared" si="1"/>
        <v>88</v>
      </c>
      <c r="J27" s="1"/>
    </row>
    <row r="28" spans="1:10" ht="16.5" customHeight="1" x14ac:dyDescent="0.4">
      <c r="A28" s="60"/>
      <c r="B28" s="73" t="s">
        <v>186</v>
      </c>
      <c r="C28" s="73" t="str">
        <f t="shared" si="0"/>
        <v/>
      </c>
      <c r="D28" s="73"/>
      <c r="E28" s="73"/>
      <c r="F28" s="130">
        <v>0</v>
      </c>
      <c r="G28" s="130">
        <v>1</v>
      </c>
      <c r="H28" s="73">
        <v>40</v>
      </c>
      <c r="I28" s="74" t="str">
        <f t="shared" si="1"/>
        <v/>
      </c>
      <c r="J28" s="1"/>
    </row>
    <row r="29" spans="1:10" ht="16.5" customHeight="1" x14ac:dyDescent="0.4">
      <c r="A29" s="61"/>
      <c r="B29" s="75" t="s">
        <v>187</v>
      </c>
      <c r="C29" s="73" t="str">
        <f t="shared" si="0"/>
        <v/>
      </c>
      <c r="D29" s="75"/>
      <c r="E29" s="75"/>
      <c r="F29" s="130">
        <v>0</v>
      </c>
      <c r="G29" s="130">
        <v>0.2</v>
      </c>
      <c r="H29" s="75">
        <v>1200</v>
      </c>
      <c r="I29" s="76" t="str">
        <f t="shared" si="1"/>
        <v/>
      </c>
      <c r="J29" s="1"/>
    </row>
    <row r="30" spans="1:10" ht="16.5" customHeight="1" x14ac:dyDescent="0.4">
      <c r="A30" s="60"/>
      <c r="B30" s="73" t="s">
        <v>188</v>
      </c>
      <c r="C30" s="73" t="str">
        <f t="shared" si="0"/>
        <v/>
      </c>
      <c r="D30" s="73"/>
      <c r="E30" s="73"/>
      <c r="F30" s="130">
        <v>0</v>
      </c>
      <c r="G30" s="130">
        <v>1</v>
      </c>
      <c r="H30" s="73">
        <v>50</v>
      </c>
      <c r="I30" s="74" t="str">
        <f t="shared" si="1"/>
        <v/>
      </c>
      <c r="J30" s="1"/>
    </row>
    <row r="31" spans="1:10" ht="16.5" customHeight="1" x14ac:dyDescent="0.4">
      <c r="A31" s="61"/>
      <c r="B31" s="75" t="s">
        <v>29</v>
      </c>
      <c r="C31" s="73" t="str">
        <f t="shared" si="0"/>
        <v/>
      </c>
      <c r="D31" s="75"/>
      <c r="E31" s="75"/>
      <c r="F31" s="130">
        <v>0</v>
      </c>
      <c r="G31" s="130">
        <v>8</v>
      </c>
      <c r="H31" s="75">
        <v>60</v>
      </c>
      <c r="I31" s="76" t="str">
        <f t="shared" si="1"/>
        <v/>
      </c>
      <c r="J31" s="1"/>
    </row>
    <row r="32" spans="1:10" ht="16.5" customHeight="1" x14ac:dyDescent="0.4">
      <c r="A32" s="61"/>
      <c r="B32" s="73" t="s">
        <v>189</v>
      </c>
      <c r="C32" s="73" t="str">
        <f t="shared" si="0"/>
        <v>Fan (210 Wh)</v>
      </c>
      <c r="D32" s="73"/>
      <c r="E32" s="73"/>
      <c r="F32" s="130">
        <v>1</v>
      </c>
      <c r="G32" s="130">
        <v>6</v>
      </c>
      <c r="H32" s="73">
        <v>35</v>
      </c>
      <c r="I32" s="74">
        <f t="shared" si="1"/>
        <v>210</v>
      </c>
      <c r="J32" s="1"/>
    </row>
    <row r="33" spans="1:10" ht="16.5" customHeight="1" x14ac:dyDescent="0.4">
      <c r="A33" s="61"/>
      <c r="B33" s="75"/>
      <c r="C33" s="73" t="str">
        <f t="shared" si="0"/>
        <v/>
      </c>
      <c r="D33" s="75"/>
      <c r="E33" s="75"/>
      <c r="F33" s="130"/>
      <c r="G33" s="130"/>
      <c r="H33" s="75"/>
      <c r="I33" s="76"/>
      <c r="J33" s="1"/>
    </row>
    <row r="34" spans="1:10" ht="16.5" customHeight="1" x14ac:dyDescent="0.4">
      <c r="A34" s="60"/>
      <c r="B34" s="73"/>
      <c r="C34" s="73" t="str">
        <f t="shared" si="0"/>
        <v/>
      </c>
      <c r="D34" s="73"/>
      <c r="E34" s="73"/>
      <c r="F34" s="130"/>
      <c r="G34" s="130"/>
      <c r="H34" s="73"/>
      <c r="I34" s="74" t="str">
        <f>IF(F34&gt;0,F34*H34*G34,"")</f>
        <v/>
      </c>
      <c r="J34" s="1"/>
    </row>
    <row r="35" spans="1:10" ht="5.25" customHeight="1" thickBot="1" x14ac:dyDescent="0.4">
      <c r="B35" s="1"/>
      <c r="C35" s="1"/>
      <c r="D35" s="1"/>
      <c r="E35" s="1"/>
      <c r="F35" s="1"/>
      <c r="G35" s="1"/>
      <c r="H35" s="1"/>
      <c r="I35" s="1"/>
      <c r="J35" s="1"/>
    </row>
    <row r="36" spans="1:10" s="1" customFormat="1" ht="18.600000000000001" thickBot="1" x14ac:dyDescent="0.4">
      <c r="A36" s="81"/>
      <c r="H36" s="65" t="s">
        <v>52</v>
      </c>
      <c r="I36" s="86">
        <f>SUM(I5:I34)</f>
        <v>1408</v>
      </c>
      <c r="J36" s="87" t="s">
        <v>27</v>
      </c>
    </row>
    <row r="37" spans="1:10" s="1" customFormat="1" ht="18.600000000000001" thickBot="1" x14ac:dyDescent="0.4">
      <c r="A37" s="81"/>
      <c r="I37" s="88">
        <f>I36/1000</f>
        <v>1.4079999999999999</v>
      </c>
      <c r="J37" s="89" t="s">
        <v>26</v>
      </c>
    </row>
    <row r="38" spans="1:10" s="1" customFormat="1" ht="4.5" customHeight="1" x14ac:dyDescent="0.35">
      <c r="A38" s="81"/>
      <c r="I38" s="83"/>
      <c r="J38" s="83"/>
    </row>
    <row r="39" spans="1:10" ht="55.5" customHeight="1" x14ac:dyDescent="0.3">
      <c r="A39" s="123" t="s">
        <v>66</v>
      </c>
      <c r="B39" s="123"/>
      <c r="C39" s="123"/>
      <c r="D39" s="123"/>
      <c r="E39" s="123"/>
      <c r="F39" s="123"/>
      <c r="G39" s="123"/>
      <c r="H39" s="123"/>
      <c r="I39" s="123"/>
      <c r="J39" s="123"/>
    </row>
  </sheetData>
  <mergeCells count="1">
    <mergeCell ref="B1:L1"/>
  </mergeCells>
  <hyperlinks>
    <hyperlink ref="D16" r:id="rId1" xr:uid="{70000E90-9934-4305-8CF5-CCE91EF5B0AC}"/>
  </hyperlinks>
  <pageMargins left="0.7" right="0.7" top="0.75" bottom="0.75" header="0.3" footer="0.3"/>
  <pageSetup orientation="portrait" horizontalDpi="300" verticalDpi="300"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9057A-DA7B-4407-93AB-FEFF88FC3179}">
  <sheetPr codeName="Sheet3"/>
  <dimension ref="A1:J23"/>
  <sheetViews>
    <sheetView topLeftCell="A4" zoomScaleNormal="100" workbookViewId="0">
      <selection activeCell="D17" sqref="D17"/>
    </sheetView>
  </sheetViews>
  <sheetFormatPr defaultColWidth="9.109375" defaultRowHeight="14.4" x14ac:dyDescent="0.3"/>
  <cols>
    <col min="1" max="1" width="33.44140625" style="7" bestFit="1" customWidth="1"/>
    <col min="2" max="6" width="22.44140625" style="5" customWidth="1"/>
    <col min="7" max="16384" width="9.109375" style="5"/>
  </cols>
  <sheetData>
    <row r="1" spans="1:10" ht="114.75" customHeight="1" x14ac:dyDescent="0.3">
      <c r="A1" s="144" t="s">
        <v>67</v>
      </c>
      <c r="B1" s="149"/>
      <c r="C1" s="149"/>
      <c r="D1" s="149"/>
    </row>
    <row r="2" spans="1:10" ht="15" thickBot="1" x14ac:dyDescent="0.35"/>
    <row r="3" spans="1:10" ht="18.600000000000001" thickBot="1" x14ac:dyDescent="0.4">
      <c r="A3" s="34" t="s">
        <v>124</v>
      </c>
      <c r="B3" s="35"/>
      <c r="C3" s="35"/>
      <c r="D3" s="35"/>
      <c r="E3" s="54" t="s">
        <v>103</v>
      </c>
      <c r="F3" s="55">
        <v>45117</v>
      </c>
    </row>
    <row r="4" spans="1:10" ht="52.5" customHeight="1" thickBot="1" x14ac:dyDescent="0.35">
      <c r="A4" s="145" t="s">
        <v>75</v>
      </c>
      <c r="B4" s="146"/>
      <c r="C4" s="146"/>
      <c r="D4" s="146"/>
      <c r="E4" s="146"/>
      <c r="F4" s="147"/>
      <c r="G4" s="33"/>
      <c r="H4" s="33"/>
      <c r="I4" s="33"/>
      <c r="J4" s="33"/>
    </row>
    <row r="5" spans="1:10" s="7" customFormat="1" x14ac:dyDescent="0.3">
      <c r="A5" s="36" t="s">
        <v>68</v>
      </c>
      <c r="B5" s="37" t="s">
        <v>109</v>
      </c>
      <c r="C5" s="37" t="s">
        <v>17</v>
      </c>
      <c r="D5" s="37" t="s">
        <v>109</v>
      </c>
      <c r="E5" s="37" t="s">
        <v>19</v>
      </c>
      <c r="F5" s="38" t="s">
        <v>22</v>
      </c>
    </row>
    <row r="6" spans="1:10" s="7" customFormat="1" ht="29.4" thickBot="1" x14ac:dyDescent="0.35">
      <c r="A6" s="39" t="s">
        <v>69</v>
      </c>
      <c r="B6" s="40" t="s">
        <v>209</v>
      </c>
      <c r="C6" s="40" t="s">
        <v>210</v>
      </c>
      <c r="D6" s="40" t="s">
        <v>208</v>
      </c>
      <c r="E6" s="40" t="s">
        <v>21</v>
      </c>
      <c r="F6" s="41" t="s">
        <v>110</v>
      </c>
    </row>
    <row r="7" spans="1:10" ht="16.2" thickBot="1" x14ac:dyDescent="0.35">
      <c r="A7" s="53" t="s">
        <v>92</v>
      </c>
      <c r="B7" s="84">
        <v>375</v>
      </c>
      <c r="C7" s="84">
        <v>330</v>
      </c>
      <c r="D7" s="84">
        <v>445</v>
      </c>
      <c r="E7" s="84">
        <v>100</v>
      </c>
      <c r="F7" s="85">
        <v>150</v>
      </c>
    </row>
    <row r="8" spans="1:10" x14ac:dyDescent="0.3">
      <c r="A8" s="36" t="s">
        <v>70</v>
      </c>
      <c r="B8" s="42">
        <v>41</v>
      </c>
      <c r="C8" s="42">
        <v>48.7</v>
      </c>
      <c r="D8" s="42">
        <v>49</v>
      </c>
      <c r="E8" s="42">
        <v>22.3</v>
      </c>
      <c r="F8" s="43">
        <v>25</v>
      </c>
    </row>
    <row r="9" spans="1:10" x14ac:dyDescent="0.3">
      <c r="A9" s="44" t="s">
        <v>71</v>
      </c>
      <c r="B9" s="5">
        <v>34</v>
      </c>
      <c r="D9" s="5">
        <v>41</v>
      </c>
      <c r="E9" s="5">
        <v>18.600000000000001</v>
      </c>
      <c r="F9" s="45">
        <v>17.100000000000001</v>
      </c>
    </row>
    <row r="10" spans="1:10" ht="15" thickBot="1" x14ac:dyDescent="0.35">
      <c r="A10" s="39" t="s">
        <v>72</v>
      </c>
      <c r="B10" s="29">
        <v>10.8</v>
      </c>
      <c r="C10" s="29"/>
      <c r="D10" s="29">
        <v>10.8</v>
      </c>
      <c r="E10" s="29">
        <v>5.7</v>
      </c>
      <c r="F10" s="30">
        <v>8.6999999999999993</v>
      </c>
    </row>
    <row r="11" spans="1:10" ht="15" thickBot="1" x14ac:dyDescent="0.35">
      <c r="A11" s="44" t="s">
        <v>25</v>
      </c>
      <c r="B11" s="48"/>
      <c r="C11" s="48"/>
      <c r="D11" s="48" t="s">
        <v>24</v>
      </c>
      <c r="E11" s="48"/>
      <c r="F11" s="49"/>
    </row>
    <row r="12" spans="1:10" x14ac:dyDescent="0.3">
      <c r="A12" s="36" t="s">
        <v>73</v>
      </c>
      <c r="B12" s="136">
        <v>300</v>
      </c>
      <c r="C12" s="136">
        <v>300</v>
      </c>
      <c r="D12" s="136">
        <v>350</v>
      </c>
      <c r="E12" s="136">
        <v>134</v>
      </c>
      <c r="F12" s="137">
        <v>599</v>
      </c>
    </row>
    <row r="13" spans="1:10" x14ac:dyDescent="0.3">
      <c r="A13" s="44" t="s">
        <v>74</v>
      </c>
      <c r="B13" s="46">
        <f>B12/B7</f>
        <v>0.8</v>
      </c>
      <c r="C13" s="46">
        <f>C12/C7</f>
        <v>0.90909090909090906</v>
      </c>
      <c r="D13" s="46">
        <f>D12/D7</f>
        <v>0.7865168539325843</v>
      </c>
      <c r="E13" s="46">
        <f>E12/E7</f>
        <v>1.34</v>
      </c>
      <c r="F13" s="47">
        <f>F12/F7</f>
        <v>3.9933333333333332</v>
      </c>
    </row>
    <row r="14" spans="1:10" ht="15" thickBot="1" x14ac:dyDescent="0.35">
      <c r="A14" s="50" t="s">
        <v>11</v>
      </c>
      <c r="B14" s="51" t="s">
        <v>18</v>
      </c>
      <c r="C14" s="51" t="s">
        <v>111</v>
      </c>
      <c r="D14" s="51" t="s">
        <v>18</v>
      </c>
      <c r="E14" s="51" t="s">
        <v>20</v>
      </c>
      <c r="F14" s="52" t="s">
        <v>23</v>
      </c>
    </row>
    <row r="15" spans="1:10" ht="29.4" thickBot="1" x14ac:dyDescent="0.35">
      <c r="A15" s="56" t="s">
        <v>50</v>
      </c>
      <c r="B15" s="57" t="s">
        <v>112</v>
      </c>
      <c r="C15" s="57" t="s">
        <v>112</v>
      </c>
      <c r="D15" s="57" t="s">
        <v>113</v>
      </c>
      <c r="E15" s="57" t="s">
        <v>114</v>
      </c>
      <c r="F15" s="58" t="s">
        <v>115</v>
      </c>
    </row>
    <row r="18" spans="1:8" ht="15.45" customHeight="1" x14ac:dyDescent="0.3">
      <c r="A18" s="7" t="s">
        <v>93</v>
      </c>
      <c r="B18" s="92">
        <v>400</v>
      </c>
    </row>
    <row r="19" spans="1:8" ht="14.25" customHeight="1" x14ac:dyDescent="0.3">
      <c r="A19" s="7" t="s">
        <v>94</v>
      </c>
      <c r="B19" s="92">
        <v>2</v>
      </c>
      <c r="H19" s="8"/>
    </row>
    <row r="21" spans="1:8" ht="28.8" x14ac:dyDescent="0.3">
      <c r="B21" s="7" t="s">
        <v>95</v>
      </c>
      <c r="C21" s="7" t="s">
        <v>96</v>
      </c>
    </row>
    <row r="22" spans="1:8" ht="28.95" customHeight="1" x14ac:dyDescent="0.3">
      <c r="A22" s="7" t="s">
        <v>97</v>
      </c>
      <c r="B22" s="90">
        <f>B18*B19*2.5</f>
        <v>2000</v>
      </c>
      <c r="C22" s="91">
        <f>'1. Appareils et usage'!I37</f>
        <v>1290</v>
      </c>
      <c r="D22" s="148" t="str">
        <f xml:space="preserve"> IF(B22&gt;C22,"Cette sélection et ce nombre de panneaux solaires semblent correspondre à vos besoins.","Cette sélection et ce nombre de panneaux solaires ne seront pas suffisants pour vos besoins.")</f>
        <v>Cette sélection et ce nombre de panneaux solaires semblent correspondre à vos besoins.</v>
      </c>
      <c r="E22" s="148"/>
    </row>
    <row r="23" spans="1:8" ht="28.95" customHeight="1" x14ac:dyDescent="0.3">
      <c r="A23" s="7" t="s">
        <v>98</v>
      </c>
      <c r="B23" s="90">
        <f>B18*B19*1</f>
        <v>800</v>
      </c>
      <c r="C23" s="91">
        <f>'1. Appareils et usage'!I37</f>
        <v>1290</v>
      </c>
      <c r="D23" s="148" t="str">
        <f xml:space="preserve"> IF(B23&gt;C23,"Cette sélection et ce nombre de panneaux solaires semblent correspondre à vos besoins.","Cette sélection et ce nombre de panneaux solaires ne seront pas suffisants pour vos besoins.")</f>
        <v>Cette sélection et ce nombre de panneaux solaires ne seront pas suffisants pour vos besoins.</v>
      </c>
      <c r="E23" s="148"/>
    </row>
  </sheetData>
  <mergeCells count="4">
    <mergeCell ref="A4:F4"/>
    <mergeCell ref="D22:E22"/>
    <mergeCell ref="D23:E23"/>
    <mergeCell ref="A1:D1"/>
  </mergeCells>
  <conditionalFormatting sqref="A13">
    <cfRule type="colorScale" priority="3">
      <colorScale>
        <cfvo type="min"/>
        <cfvo type="percentile" val="50"/>
        <cfvo type="max"/>
        <color rgb="FF63BE7B"/>
        <color rgb="FFFFEB84"/>
        <color rgb="FFF8696B"/>
      </colorScale>
    </cfRule>
  </conditionalFormatting>
  <conditionalFormatting sqref="B13:F13">
    <cfRule type="colorScale" priority="6">
      <colorScale>
        <cfvo type="min"/>
        <cfvo type="percentile" val="50"/>
        <cfvo type="max"/>
        <color rgb="FF63BE7B"/>
        <color rgb="FFFFEB84"/>
        <color rgb="FFF8696B"/>
      </colorScale>
    </cfRule>
  </conditionalFormatting>
  <conditionalFormatting sqref="D22:E23">
    <cfRule type="containsText" dxfId="3" priority="1" operator="containsText" text="ne seront pas">
      <formula>NOT(ISERROR(SEARCH("ne seront pas",D22)))</formula>
    </cfRule>
    <cfRule type="containsText" dxfId="2" priority="2" operator="containsText" text="correspondre">
      <formula>NOT(ISERROR(SEARCH("correspondre",D22)))</formula>
    </cfRule>
  </conditionalFormatting>
  <hyperlinks>
    <hyperlink ref="B14" r:id="rId1" xr:uid="{5E224D98-F8B1-4F1A-9DE0-F4C11F8ECE8C}"/>
    <hyperlink ref="D14" r:id="rId2" xr:uid="{2CD171C8-2A24-4E82-8096-755A57AF1E6F}"/>
    <hyperlink ref="E14" r:id="rId3" xr:uid="{4E681456-503E-4FC8-80C6-1D624E56D00C}"/>
    <hyperlink ref="F14" r:id="rId4" xr:uid="{E043EB28-A9F4-41FC-99EF-0A49B3D57F17}"/>
    <hyperlink ref="C14" r:id="rId5" xr:uid="{B116DCB2-1D63-411D-963F-1AC6595934FF}"/>
  </hyperlink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2A4E-BAA9-4EC1-91C0-68F285A11BB6}">
  <dimension ref="A1:J23"/>
  <sheetViews>
    <sheetView zoomScaleNormal="100" workbookViewId="0">
      <selection activeCell="B23" sqref="B23"/>
    </sheetView>
  </sheetViews>
  <sheetFormatPr defaultColWidth="9.109375" defaultRowHeight="14.4" x14ac:dyDescent="0.3"/>
  <cols>
    <col min="1" max="1" width="33.44140625" style="7" bestFit="1" customWidth="1"/>
    <col min="2" max="6" width="22.44140625" style="5" customWidth="1"/>
    <col min="7" max="16384" width="9.109375" style="5"/>
  </cols>
  <sheetData>
    <row r="1" spans="1:10" ht="114.75" customHeight="1" x14ac:dyDescent="0.3">
      <c r="A1" s="150" t="s">
        <v>207</v>
      </c>
      <c r="B1" s="151"/>
      <c r="C1" s="152"/>
    </row>
    <row r="2" spans="1:10" ht="15" thickBot="1" x14ac:dyDescent="0.35"/>
    <row r="3" spans="1:10" ht="18.600000000000001" thickBot="1" x14ac:dyDescent="0.4">
      <c r="A3" s="34" t="s">
        <v>206</v>
      </c>
      <c r="B3" s="35"/>
      <c r="C3" s="35"/>
      <c r="D3" s="35"/>
      <c r="E3" s="54" t="s">
        <v>103</v>
      </c>
      <c r="F3" s="55">
        <v>45117</v>
      </c>
    </row>
    <row r="4" spans="1:10" ht="52.5" customHeight="1" thickBot="1" x14ac:dyDescent="0.35">
      <c r="A4" s="145" t="s">
        <v>205</v>
      </c>
      <c r="B4" s="146"/>
      <c r="C4" s="146"/>
      <c r="D4" s="146"/>
      <c r="E4" s="146"/>
      <c r="F4" s="147"/>
      <c r="G4" s="33"/>
      <c r="H4" s="33"/>
      <c r="I4" s="33"/>
      <c r="J4" s="33"/>
    </row>
    <row r="5" spans="1:10" s="7" customFormat="1" x14ac:dyDescent="0.3">
      <c r="A5" s="36" t="s">
        <v>2</v>
      </c>
      <c r="B5" s="37" t="s">
        <v>109</v>
      </c>
      <c r="C5" s="37" t="s">
        <v>17</v>
      </c>
      <c r="D5" s="37" t="s">
        <v>109</v>
      </c>
      <c r="E5" s="37" t="s">
        <v>19</v>
      </c>
      <c r="F5" s="38" t="s">
        <v>22</v>
      </c>
    </row>
    <row r="6" spans="1:10" s="7" customFormat="1" ht="29.4" thickBot="1" x14ac:dyDescent="0.35">
      <c r="A6" s="39" t="s">
        <v>3</v>
      </c>
      <c r="B6" s="40" t="s">
        <v>209</v>
      </c>
      <c r="C6" s="40" t="s">
        <v>210</v>
      </c>
      <c r="D6" s="40" t="s">
        <v>208</v>
      </c>
      <c r="E6" s="40" t="s">
        <v>21</v>
      </c>
      <c r="F6" s="41" t="s">
        <v>110</v>
      </c>
    </row>
    <row r="7" spans="1:10" ht="16.2" thickBot="1" x14ac:dyDescent="0.35">
      <c r="A7" s="53" t="s">
        <v>204</v>
      </c>
      <c r="B7" s="84">
        <v>375</v>
      </c>
      <c r="C7" s="84">
        <v>330</v>
      </c>
      <c r="D7" s="84">
        <v>445</v>
      </c>
      <c r="E7" s="84">
        <v>100</v>
      </c>
      <c r="F7" s="85">
        <v>150</v>
      </c>
    </row>
    <row r="8" spans="1:10" x14ac:dyDescent="0.3">
      <c r="A8" s="36" t="s">
        <v>203</v>
      </c>
      <c r="B8" s="42">
        <v>41</v>
      </c>
      <c r="C8" s="42">
        <v>48.7</v>
      </c>
      <c r="D8" s="42">
        <v>49</v>
      </c>
      <c r="E8" s="42">
        <v>22.3</v>
      </c>
      <c r="F8" s="43">
        <v>25</v>
      </c>
    </row>
    <row r="9" spans="1:10" x14ac:dyDescent="0.3">
      <c r="A9" s="44" t="s">
        <v>202</v>
      </c>
      <c r="B9" s="5">
        <v>34</v>
      </c>
      <c r="D9" s="5">
        <v>41</v>
      </c>
      <c r="E9" s="5">
        <v>18.600000000000001</v>
      </c>
      <c r="F9" s="45">
        <v>17.100000000000001</v>
      </c>
    </row>
    <row r="10" spans="1:10" ht="15" thickBot="1" x14ac:dyDescent="0.35">
      <c r="A10" s="39" t="s">
        <v>201</v>
      </c>
      <c r="B10" s="29">
        <v>10.8</v>
      </c>
      <c r="C10" s="29"/>
      <c r="D10" s="29">
        <v>10.8</v>
      </c>
      <c r="E10" s="29">
        <v>5.7</v>
      </c>
      <c r="F10" s="30">
        <v>8.6999999999999993</v>
      </c>
    </row>
    <row r="11" spans="1:10" ht="15" thickBot="1" x14ac:dyDescent="0.35">
      <c r="A11" s="44" t="s">
        <v>25</v>
      </c>
      <c r="B11" s="48"/>
      <c r="C11" s="48"/>
      <c r="D11" s="48" t="s">
        <v>24</v>
      </c>
      <c r="E11" s="48"/>
      <c r="F11" s="49"/>
    </row>
    <row r="12" spans="1:10" x14ac:dyDescent="0.3">
      <c r="A12" s="36" t="s">
        <v>200</v>
      </c>
      <c r="B12" s="136">
        <v>300</v>
      </c>
      <c r="C12" s="136">
        <v>300</v>
      </c>
      <c r="D12" s="136">
        <v>350</v>
      </c>
      <c r="E12" s="136">
        <v>134</v>
      </c>
      <c r="F12" s="137">
        <v>599</v>
      </c>
    </row>
    <row r="13" spans="1:10" x14ac:dyDescent="0.3">
      <c r="A13" s="44" t="s">
        <v>199</v>
      </c>
      <c r="B13" s="138">
        <f>B12/B7</f>
        <v>0.8</v>
      </c>
      <c r="C13" s="138">
        <f>C12/C7</f>
        <v>0.90909090909090906</v>
      </c>
      <c r="D13" s="138">
        <f>D12/D7</f>
        <v>0.7865168539325843</v>
      </c>
      <c r="E13" s="138">
        <f>E12/E7</f>
        <v>1.34</v>
      </c>
      <c r="F13" s="139">
        <f>F12/F7</f>
        <v>3.9933333333333332</v>
      </c>
    </row>
    <row r="14" spans="1:10" ht="15" thickBot="1" x14ac:dyDescent="0.35">
      <c r="A14" s="50" t="s">
        <v>11</v>
      </c>
      <c r="B14" s="51" t="s">
        <v>18</v>
      </c>
      <c r="C14" s="51" t="s">
        <v>111</v>
      </c>
      <c r="D14" s="51" t="s">
        <v>18</v>
      </c>
      <c r="E14" s="51" t="s">
        <v>20</v>
      </c>
      <c r="F14" s="52" t="s">
        <v>23</v>
      </c>
    </row>
    <row r="15" spans="1:10" ht="29.4" thickBot="1" x14ac:dyDescent="0.35">
      <c r="A15" s="56" t="s">
        <v>198</v>
      </c>
      <c r="B15" s="57" t="s">
        <v>112</v>
      </c>
      <c r="C15" s="57" t="s">
        <v>112</v>
      </c>
      <c r="D15" s="57" t="s">
        <v>113</v>
      </c>
      <c r="E15" s="57" t="s">
        <v>114</v>
      </c>
      <c r="F15" s="58" t="s">
        <v>115</v>
      </c>
    </row>
    <row r="18" spans="1:8" x14ac:dyDescent="0.3">
      <c r="A18" s="7" t="s">
        <v>197</v>
      </c>
      <c r="B18" s="92">
        <v>445</v>
      </c>
    </row>
    <row r="19" spans="1:8" ht="14.25" customHeight="1" x14ac:dyDescent="0.3">
      <c r="A19" s="7" t="s">
        <v>196</v>
      </c>
      <c r="B19" s="92">
        <v>2</v>
      </c>
      <c r="H19" s="8"/>
    </row>
    <row r="21" spans="1:8" ht="28.8" x14ac:dyDescent="0.3">
      <c r="B21" s="7" t="s">
        <v>195</v>
      </c>
      <c r="C21" s="7" t="s">
        <v>194</v>
      </c>
    </row>
    <row r="22" spans="1:8" ht="28.8" x14ac:dyDescent="0.3">
      <c r="A22" s="7" t="s">
        <v>193</v>
      </c>
      <c r="B22" s="90">
        <f>B18*B19*2.5</f>
        <v>2225</v>
      </c>
      <c r="C22" s="91">
        <f>'[1]1. Devices and usage'!J34</f>
        <v>0</v>
      </c>
      <c r="D22" s="148" t="str">
        <f xml:space="preserve"> IF(B22&gt;C22,"This selection and number of solar panels seems to be in the right ball park for your needs.","This selection and number of solar panels won't be enough for your needs.")</f>
        <v>This selection and number of solar panels seems to be in the right ball park for your needs.</v>
      </c>
      <c r="E22" s="148"/>
    </row>
    <row r="23" spans="1:8" ht="28.8" x14ac:dyDescent="0.3">
      <c r="A23" s="7" t="s">
        <v>192</v>
      </c>
      <c r="B23" s="90">
        <f>B18*B19*1</f>
        <v>890</v>
      </c>
      <c r="C23" s="91">
        <f>'[1]1. Devices and usage'!J34</f>
        <v>0</v>
      </c>
      <c r="D23" s="148" t="str">
        <f xml:space="preserve"> IF(B23&gt;C23,"This selection and number of solar panels seems to  be in the right ball park for your needs!","This selection and number of solar panels won't be enough for your needs.")</f>
        <v>This selection and number of solar panels seems to  be in the right ball park for your needs!</v>
      </c>
      <c r="E23" s="148"/>
    </row>
  </sheetData>
  <mergeCells count="4">
    <mergeCell ref="A4:F4"/>
    <mergeCell ref="A1:C1"/>
    <mergeCell ref="D22:E22"/>
    <mergeCell ref="D23:E23"/>
  </mergeCells>
  <conditionalFormatting sqref="A13:F13">
    <cfRule type="colorScale" priority="3">
      <colorScale>
        <cfvo type="min"/>
        <cfvo type="percentile" val="50"/>
        <cfvo type="max"/>
        <color rgb="FF63BE7B"/>
        <color rgb="FFFFEB84"/>
        <color rgb="FFF8696B"/>
      </colorScale>
    </cfRule>
  </conditionalFormatting>
  <conditionalFormatting sqref="D22:E23">
    <cfRule type="containsText" dxfId="1" priority="1" operator="containsText" text="won't be enough">
      <formula>NOT(ISERROR(SEARCH("won't be enough",D22)))</formula>
    </cfRule>
    <cfRule type="containsText" dxfId="0" priority="2" operator="containsText" text="ball park">
      <formula>NOT(ISERROR(SEARCH("ball park",D22)))</formula>
    </cfRule>
  </conditionalFormatting>
  <hyperlinks>
    <hyperlink ref="B14" r:id="rId1" xr:uid="{FD0FB489-8B4F-4CC6-9120-7F71A22AB16B}"/>
    <hyperlink ref="D14" r:id="rId2" xr:uid="{B982A090-C8E6-409F-A73F-BB43E16CF5DC}"/>
    <hyperlink ref="E14" r:id="rId3" xr:uid="{AC065504-DF17-4301-8304-20518876F18D}"/>
    <hyperlink ref="F14" r:id="rId4" xr:uid="{ED48BE13-935C-4699-837C-D972107F5F57}"/>
    <hyperlink ref="C14" r:id="rId5" xr:uid="{4F99178C-C1D6-49F0-A7E1-E21CBC7565FD}"/>
  </hyperlinks>
  <pageMargins left="0.7" right="0.7" top="0.75" bottom="0.75" header="0.3" footer="0.3"/>
  <pageSetup orientation="portrait"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A7557-9F3E-4096-9BA7-EAC00651068F}">
  <sheetPr codeName="Sheet4"/>
  <dimension ref="A1:K23"/>
  <sheetViews>
    <sheetView topLeftCell="A3" zoomScale="85" zoomScaleNormal="85" workbookViewId="0">
      <selection activeCell="C15" sqref="C15"/>
    </sheetView>
  </sheetViews>
  <sheetFormatPr defaultRowHeight="14.4" x14ac:dyDescent="0.3"/>
  <cols>
    <col min="1" max="1" width="30.109375" customWidth="1"/>
    <col min="2" max="11" width="16.5546875" customWidth="1"/>
  </cols>
  <sheetData>
    <row r="1" spans="1:11" ht="162.44999999999999" customHeight="1" x14ac:dyDescent="0.3">
      <c r="A1" s="153" t="s">
        <v>123</v>
      </c>
      <c r="B1" s="154"/>
      <c r="C1" s="154"/>
      <c r="D1" s="154"/>
      <c r="E1" s="153" t="s">
        <v>99</v>
      </c>
      <c r="F1" s="153"/>
      <c r="G1" s="153"/>
      <c r="H1" s="153"/>
    </row>
    <row r="2" spans="1:11" ht="4.5" customHeight="1" thickBot="1" x14ac:dyDescent="0.35"/>
    <row r="3" spans="1:11" ht="18.600000000000001" thickBot="1" x14ac:dyDescent="0.4">
      <c r="A3" s="27" t="s">
        <v>76</v>
      </c>
      <c r="B3" s="31" t="s">
        <v>233</v>
      </c>
      <c r="C3" s="2"/>
      <c r="D3" s="2"/>
      <c r="E3" s="2"/>
      <c r="F3" s="2"/>
      <c r="G3" s="2"/>
      <c r="H3" s="32"/>
      <c r="I3" s="32"/>
      <c r="J3" s="2" t="s">
        <v>103</v>
      </c>
      <c r="K3" s="28">
        <v>45117</v>
      </c>
    </row>
    <row r="4" spans="1:11" ht="43.5" customHeight="1" thickBot="1" x14ac:dyDescent="0.35">
      <c r="A4" s="155" t="s">
        <v>215</v>
      </c>
      <c r="B4" s="156" t="s">
        <v>75</v>
      </c>
      <c r="C4" s="157"/>
      <c r="D4" s="157"/>
      <c r="E4" s="157"/>
      <c r="F4" s="157"/>
      <c r="G4" s="157"/>
      <c r="H4" s="157"/>
      <c r="I4" s="157"/>
      <c r="J4" s="157"/>
      <c r="K4" s="158"/>
    </row>
    <row r="5" spans="1:11" ht="75.75" customHeight="1" thickBot="1" x14ac:dyDescent="0.35">
      <c r="A5" s="155"/>
      <c r="B5" s="94"/>
      <c r="K5" s="4"/>
    </row>
    <row r="6" spans="1:11" x14ac:dyDescent="0.3">
      <c r="A6" s="24" t="s">
        <v>68</v>
      </c>
      <c r="B6" s="20" t="s">
        <v>0</v>
      </c>
      <c r="C6" s="20" t="s">
        <v>1</v>
      </c>
      <c r="D6" s="20" t="s">
        <v>0</v>
      </c>
      <c r="E6" s="20" t="s">
        <v>0</v>
      </c>
      <c r="F6" s="20" t="s">
        <v>15</v>
      </c>
      <c r="G6" s="20" t="s">
        <v>10</v>
      </c>
      <c r="H6" s="20" t="s">
        <v>8</v>
      </c>
      <c r="I6" s="20" t="s">
        <v>0</v>
      </c>
      <c r="J6" s="20" t="s">
        <v>10</v>
      </c>
      <c r="K6" s="21" t="s">
        <v>10</v>
      </c>
    </row>
    <row r="7" spans="1:11" ht="15" thickBot="1" x14ac:dyDescent="0.35">
      <c r="A7" s="25" t="s">
        <v>69</v>
      </c>
      <c r="B7" s="22" t="s">
        <v>104</v>
      </c>
      <c r="C7" s="22" t="s">
        <v>7</v>
      </c>
      <c r="D7" s="22" t="s">
        <v>105</v>
      </c>
      <c r="E7" s="22" t="s">
        <v>106</v>
      </c>
      <c r="F7" s="22" t="s">
        <v>16</v>
      </c>
      <c r="G7" s="22" t="s">
        <v>211</v>
      </c>
      <c r="H7" s="22" t="s">
        <v>9</v>
      </c>
      <c r="I7" s="22" t="s">
        <v>4</v>
      </c>
      <c r="J7" s="22" t="s">
        <v>212</v>
      </c>
      <c r="K7" s="23" t="s">
        <v>107</v>
      </c>
    </row>
    <row r="8" spans="1:11" x14ac:dyDescent="0.3">
      <c r="A8" s="26" t="s">
        <v>78</v>
      </c>
      <c r="B8" s="96">
        <v>268</v>
      </c>
      <c r="C8" s="97">
        <v>518</v>
      </c>
      <c r="D8" s="97">
        <v>537</v>
      </c>
      <c r="E8" s="97">
        <v>716</v>
      </c>
      <c r="F8" s="97">
        <v>983</v>
      </c>
      <c r="G8" s="97">
        <v>1024</v>
      </c>
      <c r="H8" s="97">
        <v>1534</v>
      </c>
      <c r="I8" s="97">
        <v>2000</v>
      </c>
      <c r="J8" s="97">
        <v>2048</v>
      </c>
      <c r="K8" s="98">
        <v>3600</v>
      </c>
    </row>
    <row r="9" spans="1:11" x14ac:dyDescent="0.3">
      <c r="A9" s="26" t="s">
        <v>77</v>
      </c>
      <c r="B9" s="99">
        <v>600</v>
      </c>
      <c r="C9" s="9">
        <v>500</v>
      </c>
      <c r="D9" s="9">
        <v>700</v>
      </c>
      <c r="E9" s="9">
        <v>800</v>
      </c>
      <c r="F9" s="9">
        <v>1500</v>
      </c>
      <c r="G9">
        <v>1800</v>
      </c>
      <c r="H9" s="9">
        <v>1800</v>
      </c>
      <c r="I9" s="9">
        <v>2000</v>
      </c>
      <c r="J9">
        <v>2400</v>
      </c>
      <c r="K9" s="4">
        <v>3600</v>
      </c>
    </row>
    <row r="10" spans="1:11" ht="15" thickBot="1" x14ac:dyDescent="0.35">
      <c r="A10" s="26" t="s">
        <v>79</v>
      </c>
      <c r="B10" s="100">
        <v>1200</v>
      </c>
      <c r="C10" s="16"/>
      <c r="D10" s="16">
        <v>1400</v>
      </c>
      <c r="E10" s="16">
        <v>1400</v>
      </c>
      <c r="F10" s="16">
        <v>3000</v>
      </c>
      <c r="G10" s="16">
        <v>2700</v>
      </c>
      <c r="H10" s="16">
        <v>3600</v>
      </c>
      <c r="I10" s="16">
        <v>4800</v>
      </c>
      <c r="J10" s="16">
        <v>4800</v>
      </c>
      <c r="K10" s="17">
        <v>7200</v>
      </c>
    </row>
    <row r="11" spans="1:11" x14ac:dyDescent="0.3">
      <c r="A11" s="24" t="s">
        <v>100</v>
      </c>
      <c r="B11" s="101" t="s">
        <v>108</v>
      </c>
      <c r="C11" s="102" t="s">
        <v>14</v>
      </c>
      <c r="D11" s="15" t="s">
        <v>5</v>
      </c>
      <c r="E11" s="15" t="s">
        <v>5</v>
      </c>
      <c r="F11" s="102" t="s">
        <v>14</v>
      </c>
      <c r="G11" s="15" t="s">
        <v>5</v>
      </c>
      <c r="H11" s="102" t="s">
        <v>14</v>
      </c>
      <c r="I11" s="15" t="s">
        <v>5</v>
      </c>
      <c r="J11" s="15" t="s">
        <v>5</v>
      </c>
      <c r="K11" s="12" t="s">
        <v>5</v>
      </c>
    </row>
    <row r="12" spans="1:11" ht="15" thickBot="1" x14ac:dyDescent="0.35">
      <c r="A12" s="25" t="s">
        <v>80</v>
      </c>
      <c r="B12" s="103">
        <v>2500</v>
      </c>
      <c r="C12" s="19">
        <v>600</v>
      </c>
      <c r="D12" s="18">
        <v>2500</v>
      </c>
      <c r="E12" s="18">
        <v>2500</v>
      </c>
      <c r="F12" s="19">
        <v>500</v>
      </c>
      <c r="G12" s="104">
        <v>3500</v>
      </c>
      <c r="H12" s="19">
        <v>800</v>
      </c>
      <c r="I12" s="18">
        <v>3500</v>
      </c>
      <c r="J12" s="18">
        <v>3000</v>
      </c>
      <c r="K12" s="104">
        <v>3500</v>
      </c>
    </row>
    <row r="13" spans="1:11" ht="15" thickBot="1" x14ac:dyDescent="0.35">
      <c r="A13" s="26" t="s">
        <v>6</v>
      </c>
      <c r="B13" s="105">
        <v>100</v>
      </c>
      <c r="C13" s="106"/>
      <c r="D13" s="107">
        <v>100</v>
      </c>
      <c r="E13" s="107">
        <v>100</v>
      </c>
      <c r="F13" s="106">
        <v>60</v>
      </c>
      <c r="G13" s="106">
        <v>60</v>
      </c>
      <c r="H13" s="106">
        <v>60</v>
      </c>
      <c r="I13" s="106">
        <v>60</v>
      </c>
      <c r="J13" s="107">
        <v>100</v>
      </c>
      <c r="K13" s="108">
        <v>100</v>
      </c>
    </row>
    <row r="14" spans="1:11" x14ac:dyDescent="0.3">
      <c r="A14" s="24" t="s">
        <v>101</v>
      </c>
      <c r="B14" s="101">
        <v>350</v>
      </c>
      <c r="C14" s="11"/>
      <c r="D14" s="11">
        <v>200</v>
      </c>
      <c r="E14" s="11">
        <v>200</v>
      </c>
      <c r="F14" s="11">
        <v>120</v>
      </c>
      <c r="G14" s="15">
        <v>1100</v>
      </c>
      <c r="H14" s="11">
        <v>250</v>
      </c>
      <c r="I14" s="2">
        <v>400</v>
      </c>
      <c r="J14" s="140">
        <v>1800</v>
      </c>
      <c r="K14" s="141">
        <v>1800</v>
      </c>
    </row>
    <row r="15" spans="1:11" x14ac:dyDescent="0.3">
      <c r="A15" s="26" t="s">
        <v>81</v>
      </c>
      <c r="B15" s="109">
        <v>200</v>
      </c>
      <c r="C15" s="9">
        <v>100</v>
      </c>
      <c r="D15" s="9">
        <v>200</v>
      </c>
      <c r="E15" s="9">
        <v>200</v>
      </c>
      <c r="F15" s="9">
        <v>600</v>
      </c>
      <c r="G15" s="9">
        <v>500</v>
      </c>
      <c r="H15" s="9">
        <v>500</v>
      </c>
      <c r="I15">
        <v>700</v>
      </c>
      <c r="J15">
        <v>1000</v>
      </c>
      <c r="K15" s="4">
        <v>1600</v>
      </c>
    </row>
    <row r="16" spans="1:11" x14ac:dyDescent="0.3">
      <c r="A16" s="26" t="s">
        <v>82</v>
      </c>
      <c r="B16" s="110">
        <v>28</v>
      </c>
      <c r="C16" s="14">
        <v>30</v>
      </c>
      <c r="D16" s="93">
        <v>28</v>
      </c>
      <c r="E16" s="93">
        <v>28</v>
      </c>
      <c r="F16" s="14">
        <v>50</v>
      </c>
      <c r="G16" s="14">
        <v>60</v>
      </c>
      <c r="H16" s="14">
        <v>48</v>
      </c>
      <c r="I16" s="93">
        <v>145</v>
      </c>
      <c r="J16" s="93">
        <v>60</v>
      </c>
      <c r="K16" s="111">
        <v>150</v>
      </c>
    </row>
    <row r="17" spans="1:11" ht="15" thickBot="1" x14ac:dyDescent="0.35">
      <c r="A17" s="25" t="s">
        <v>83</v>
      </c>
      <c r="B17" s="100">
        <v>8</v>
      </c>
      <c r="C17" s="16"/>
      <c r="D17" s="16">
        <v>8</v>
      </c>
      <c r="E17" s="16">
        <v>8</v>
      </c>
      <c r="F17" s="16">
        <v>50</v>
      </c>
      <c r="G17" s="16">
        <v>15</v>
      </c>
      <c r="H17" s="16">
        <f>6.25*2</f>
        <v>12.5</v>
      </c>
      <c r="I17" s="16">
        <v>12</v>
      </c>
      <c r="J17" s="16" t="s">
        <v>213</v>
      </c>
      <c r="K17" s="17">
        <v>15</v>
      </c>
    </row>
    <row r="18" spans="1:11" ht="15" thickBot="1" x14ac:dyDescent="0.35">
      <c r="A18" s="26" t="s">
        <v>84</v>
      </c>
      <c r="B18" s="105">
        <v>4.5999999999999996</v>
      </c>
      <c r="C18" s="106">
        <v>6</v>
      </c>
      <c r="D18" s="106">
        <v>7.5</v>
      </c>
      <c r="E18" s="106">
        <v>9.6999999999999993</v>
      </c>
      <c r="F18" s="106"/>
      <c r="G18" s="106">
        <v>14</v>
      </c>
      <c r="H18" s="106">
        <v>16</v>
      </c>
      <c r="I18" s="106">
        <v>28</v>
      </c>
      <c r="J18" s="106">
        <v>23</v>
      </c>
      <c r="K18" s="112">
        <v>45</v>
      </c>
    </row>
    <row r="19" spans="1:11" x14ac:dyDescent="0.3">
      <c r="A19" s="24" t="s">
        <v>214</v>
      </c>
      <c r="B19" s="113">
        <v>429</v>
      </c>
      <c r="C19" s="114">
        <v>649</v>
      </c>
      <c r="D19" s="114">
        <v>699</v>
      </c>
      <c r="E19" s="114">
        <v>799</v>
      </c>
      <c r="F19" s="114">
        <v>1300</v>
      </c>
      <c r="G19" s="114">
        <v>1300</v>
      </c>
      <c r="H19" s="114">
        <v>2000</v>
      </c>
      <c r="I19" s="114">
        <v>2300</v>
      </c>
      <c r="J19" s="114">
        <v>2600</v>
      </c>
      <c r="K19" s="115">
        <v>4500</v>
      </c>
    </row>
    <row r="20" spans="1:11" ht="15" thickBot="1" x14ac:dyDescent="0.35">
      <c r="A20" s="26" t="s">
        <v>85</v>
      </c>
      <c r="B20" s="116">
        <v>329</v>
      </c>
      <c r="C20" s="10">
        <v>549</v>
      </c>
      <c r="D20" s="10">
        <v>499</v>
      </c>
      <c r="E20" s="10">
        <v>649</v>
      </c>
      <c r="F20" s="10"/>
      <c r="G20" s="10">
        <v>1100</v>
      </c>
      <c r="H20" s="10">
        <v>1800</v>
      </c>
      <c r="I20" s="10">
        <v>1600</v>
      </c>
      <c r="J20" s="10">
        <v>2500</v>
      </c>
      <c r="K20" s="117">
        <v>4300</v>
      </c>
    </row>
    <row r="21" spans="1:11" ht="15" thickBot="1" x14ac:dyDescent="0.35">
      <c r="A21" s="26" t="s">
        <v>86</v>
      </c>
      <c r="B21" s="119">
        <f>IF(B20="",B19/B8,B20/B8)</f>
        <v>1.2276119402985075</v>
      </c>
      <c r="C21" s="119">
        <f t="shared" ref="C21:K21" si="0">IF(C20="",C19/C8,C20/C8)</f>
        <v>1.0598455598455598</v>
      </c>
      <c r="D21" s="119">
        <f t="shared" si="0"/>
        <v>0.92923649906890127</v>
      </c>
      <c r="E21" s="119">
        <f t="shared" si="0"/>
        <v>0.90642458100558654</v>
      </c>
      <c r="F21" s="119">
        <f t="shared" si="0"/>
        <v>1.3224821973550356</v>
      </c>
      <c r="G21" s="119">
        <f t="shared" si="0"/>
        <v>1.07421875</v>
      </c>
      <c r="H21" s="119">
        <f t="shared" si="0"/>
        <v>1.1734028683181226</v>
      </c>
      <c r="I21" s="119">
        <f t="shared" si="0"/>
        <v>0.8</v>
      </c>
      <c r="J21" s="119">
        <f t="shared" si="0"/>
        <v>1.220703125</v>
      </c>
      <c r="K21" s="120">
        <f t="shared" si="0"/>
        <v>1.1944444444444444</v>
      </c>
    </row>
    <row r="22" spans="1:11" ht="15" thickBot="1" x14ac:dyDescent="0.35">
      <c r="A22" s="25" t="s">
        <v>11</v>
      </c>
      <c r="B22" s="121" t="s">
        <v>12</v>
      </c>
      <c r="C22" s="3"/>
      <c r="D22" s="13" t="s">
        <v>12</v>
      </c>
      <c r="E22" s="13" t="s">
        <v>12</v>
      </c>
      <c r="F22" s="13"/>
      <c r="G22" s="13" t="s">
        <v>13</v>
      </c>
      <c r="H22" s="13" t="s">
        <v>12</v>
      </c>
      <c r="I22" s="13" t="s">
        <v>12</v>
      </c>
      <c r="J22" s="13" t="s">
        <v>13</v>
      </c>
      <c r="K22" s="122" t="s">
        <v>13</v>
      </c>
    </row>
    <row r="23" spans="1:11" x14ac:dyDescent="0.3">
      <c r="B23" s="5"/>
      <c r="C23" s="5"/>
      <c r="D23" s="5"/>
      <c r="E23" s="5"/>
      <c r="F23" s="5"/>
      <c r="G23" s="5"/>
      <c r="H23" s="5"/>
      <c r="I23" s="5"/>
      <c r="J23" s="5"/>
      <c r="K23" s="5"/>
    </row>
  </sheetData>
  <mergeCells count="4">
    <mergeCell ref="A1:D1"/>
    <mergeCell ref="E1:H1"/>
    <mergeCell ref="A4:A5"/>
    <mergeCell ref="B4:K4"/>
  </mergeCells>
  <conditionalFormatting sqref="B21:K21">
    <cfRule type="colorScale" priority="1">
      <colorScale>
        <cfvo type="min"/>
        <cfvo type="percentile" val="50"/>
        <cfvo type="max"/>
        <color rgb="FF63BE7B"/>
        <color rgb="FFFFEB84"/>
        <color rgb="FFF8696B"/>
      </colorScale>
    </cfRule>
  </conditionalFormatting>
  <hyperlinks>
    <hyperlink ref="I22" r:id="rId1" xr:uid="{CFCBD481-C78E-49C8-82E6-A3A3398FF580}"/>
    <hyperlink ref="B22" r:id="rId2" xr:uid="{0C2D7BC8-1BCB-4C98-94AF-FAE5C5620B93}"/>
    <hyperlink ref="D22" r:id="rId3" xr:uid="{D1A05818-83BD-4713-A960-005669378EDB}"/>
    <hyperlink ref="J22" r:id="rId4" xr:uid="{98951AAE-2B68-4854-9DD7-F4F685EA52CD}"/>
    <hyperlink ref="H22" r:id="rId5" xr:uid="{87C3DE3E-0B7E-40D6-902D-FEA61EFDB089}"/>
    <hyperlink ref="K22" r:id="rId6" xr:uid="{E3A64C75-E257-476C-A702-09656781F0C4}"/>
    <hyperlink ref="E22" r:id="rId7" xr:uid="{3E683017-1DBC-4A8A-A732-6B53AC7F8E52}"/>
    <hyperlink ref="G22" r:id="rId8" xr:uid="{2348C99D-DBD4-4DB8-8BA3-6341EDFD2340}"/>
  </hyperlinks>
  <pageMargins left="0.7" right="0.7" top="0.75" bottom="0.75" header="0.3" footer="0.3"/>
  <pageSetup orientation="portrait" r:id="rId9"/>
  <drawing r:id="rId10"/>
  <legacyDrawing r:id="rId1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5E175-DE4E-4CCE-B5E4-24CD691BBFBF}">
  <dimension ref="A1:K22"/>
  <sheetViews>
    <sheetView topLeftCell="A5" zoomScale="85" zoomScaleNormal="85" workbookViewId="0">
      <selection activeCell="A8" sqref="A8"/>
    </sheetView>
  </sheetViews>
  <sheetFormatPr defaultRowHeight="14.4" x14ac:dyDescent="0.3"/>
  <cols>
    <col min="1" max="1" width="27.6640625" customWidth="1"/>
    <col min="2" max="11" width="16.5546875" customWidth="1"/>
  </cols>
  <sheetData>
    <row r="1" spans="1:11" ht="150.75" customHeight="1" x14ac:dyDescent="0.3">
      <c r="A1" s="159" t="s">
        <v>232</v>
      </c>
      <c r="B1" s="160"/>
      <c r="C1" s="160"/>
      <c r="D1" s="160"/>
      <c r="E1" s="159" t="s">
        <v>231</v>
      </c>
      <c r="F1" s="159"/>
      <c r="G1" s="159"/>
      <c r="H1" s="159"/>
    </row>
    <row r="2" spans="1:11" ht="4.5" customHeight="1" thickBot="1" x14ac:dyDescent="0.35"/>
    <row r="3" spans="1:11" ht="18.600000000000001" thickBot="1" x14ac:dyDescent="0.4">
      <c r="A3" s="27" t="s">
        <v>230</v>
      </c>
      <c r="B3" s="31" t="s">
        <v>102</v>
      </c>
      <c r="C3" s="2"/>
      <c r="D3" s="2"/>
      <c r="E3" s="2"/>
      <c r="F3" s="2"/>
      <c r="G3" s="2"/>
      <c r="H3" s="32"/>
      <c r="I3" s="32"/>
      <c r="J3" s="2" t="s">
        <v>103</v>
      </c>
      <c r="K3" s="28">
        <v>45117</v>
      </c>
    </row>
    <row r="4" spans="1:11" ht="36.75" customHeight="1" thickBot="1" x14ac:dyDescent="0.35">
      <c r="A4" s="155" t="s">
        <v>229</v>
      </c>
      <c r="B4" s="156" t="s">
        <v>205</v>
      </c>
      <c r="C4" s="157"/>
      <c r="D4" s="157"/>
      <c r="E4" s="157"/>
      <c r="F4" s="157"/>
      <c r="G4" s="157"/>
      <c r="H4" s="157"/>
      <c r="I4" s="157"/>
      <c r="J4" s="157"/>
      <c r="K4" s="158"/>
    </row>
    <row r="5" spans="1:11" ht="75.75" customHeight="1" thickBot="1" x14ac:dyDescent="0.35">
      <c r="A5" s="155"/>
      <c r="B5" s="94"/>
      <c r="K5" s="4"/>
    </row>
    <row r="6" spans="1:11" x14ac:dyDescent="0.3">
      <c r="A6" s="24" t="s">
        <v>2</v>
      </c>
      <c r="B6" s="20" t="s">
        <v>0</v>
      </c>
      <c r="C6" s="20" t="s">
        <v>1</v>
      </c>
      <c r="D6" s="20" t="s">
        <v>0</v>
      </c>
      <c r="E6" s="20" t="s">
        <v>0</v>
      </c>
      <c r="F6" s="20" t="s">
        <v>15</v>
      </c>
      <c r="G6" s="20" t="s">
        <v>10</v>
      </c>
      <c r="H6" s="20" t="s">
        <v>8</v>
      </c>
      <c r="I6" s="20" t="s">
        <v>0</v>
      </c>
      <c r="J6" s="20" t="s">
        <v>10</v>
      </c>
      <c r="K6" s="21" t="s">
        <v>10</v>
      </c>
    </row>
    <row r="7" spans="1:11" ht="15" thickBot="1" x14ac:dyDescent="0.35">
      <c r="A7" s="25" t="s">
        <v>3</v>
      </c>
      <c r="B7" s="22" t="s">
        <v>104</v>
      </c>
      <c r="C7" s="22" t="s">
        <v>7</v>
      </c>
      <c r="D7" s="22" t="s">
        <v>105</v>
      </c>
      <c r="E7" s="22" t="s">
        <v>106</v>
      </c>
      <c r="F7" s="22" t="s">
        <v>16</v>
      </c>
      <c r="G7" s="22" t="s">
        <v>211</v>
      </c>
      <c r="H7" s="22" t="s">
        <v>9</v>
      </c>
      <c r="I7" s="22" t="s">
        <v>4</v>
      </c>
      <c r="J7" s="22" t="s">
        <v>212</v>
      </c>
      <c r="K7" s="23" t="s">
        <v>107</v>
      </c>
    </row>
    <row r="8" spans="1:11" x14ac:dyDescent="0.3">
      <c r="A8" s="26" t="s">
        <v>228</v>
      </c>
      <c r="B8" s="96">
        <v>268</v>
      </c>
      <c r="C8" s="97">
        <v>518</v>
      </c>
      <c r="D8" s="97">
        <v>537</v>
      </c>
      <c r="E8" s="97">
        <v>716</v>
      </c>
      <c r="F8" s="97">
        <v>983</v>
      </c>
      <c r="G8" s="97">
        <v>1024</v>
      </c>
      <c r="H8" s="97">
        <v>1534</v>
      </c>
      <c r="I8" s="97">
        <v>2000</v>
      </c>
      <c r="J8" s="97">
        <v>2048</v>
      </c>
      <c r="K8" s="98">
        <v>3600</v>
      </c>
    </row>
    <row r="9" spans="1:11" x14ac:dyDescent="0.3">
      <c r="A9" s="26" t="s">
        <v>227</v>
      </c>
      <c r="B9" s="99">
        <v>600</v>
      </c>
      <c r="C9" s="9">
        <v>500</v>
      </c>
      <c r="D9" s="9">
        <v>700</v>
      </c>
      <c r="E9" s="9">
        <v>800</v>
      </c>
      <c r="F9" s="9">
        <v>1500</v>
      </c>
      <c r="G9">
        <v>1800</v>
      </c>
      <c r="H9" s="9">
        <v>1800</v>
      </c>
      <c r="I9" s="9">
        <v>2000</v>
      </c>
      <c r="J9">
        <v>2400</v>
      </c>
      <c r="K9" s="4">
        <v>3600</v>
      </c>
    </row>
    <row r="10" spans="1:11" ht="15" thickBot="1" x14ac:dyDescent="0.35">
      <c r="A10" s="26" t="s">
        <v>226</v>
      </c>
      <c r="B10" s="100">
        <v>1200</v>
      </c>
      <c r="C10" s="16"/>
      <c r="D10" s="16">
        <v>1400</v>
      </c>
      <c r="E10" s="16">
        <v>1400</v>
      </c>
      <c r="F10" s="16">
        <v>3000</v>
      </c>
      <c r="G10" s="16">
        <v>2700</v>
      </c>
      <c r="H10" s="16">
        <v>3600</v>
      </c>
      <c r="I10" s="16">
        <v>4800</v>
      </c>
      <c r="J10" s="16">
        <v>4800</v>
      </c>
      <c r="K10" s="17">
        <v>7200</v>
      </c>
    </row>
    <row r="11" spans="1:11" x14ac:dyDescent="0.3">
      <c r="A11" s="24" t="s">
        <v>225</v>
      </c>
      <c r="B11" s="101" t="s">
        <v>108</v>
      </c>
      <c r="C11" s="102" t="s">
        <v>14</v>
      </c>
      <c r="D11" s="15" t="s">
        <v>5</v>
      </c>
      <c r="E11" s="15" t="s">
        <v>5</v>
      </c>
      <c r="F11" s="102" t="s">
        <v>14</v>
      </c>
      <c r="G11" s="15" t="s">
        <v>5</v>
      </c>
      <c r="H11" s="102" t="s">
        <v>14</v>
      </c>
      <c r="I11" s="15" t="s">
        <v>5</v>
      </c>
      <c r="J11" s="15" t="s">
        <v>5</v>
      </c>
      <c r="K11" s="12" t="s">
        <v>5</v>
      </c>
    </row>
    <row r="12" spans="1:11" ht="15" thickBot="1" x14ac:dyDescent="0.35">
      <c r="A12" s="25" t="s">
        <v>224</v>
      </c>
      <c r="B12" s="103">
        <v>2500</v>
      </c>
      <c r="C12" s="19">
        <v>600</v>
      </c>
      <c r="D12" s="18">
        <v>2500</v>
      </c>
      <c r="E12" s="18">
        <v>2500</v>
      </c>
      <c r="F12" s="19">
        <v>500</v>
      </c>
      <c r="G12" s="104">
        <v>3500</v>
      </c>
      <c r="H12" s="19">
        <v>800</v>
      </c>
      <c r="I12" s="18">
        <v>3500</v>
      </c>
      <c r="J12" s="18">
        <v>3000</v>
      </c>
      <c r="K12" s="104">
        <v>3500</v>
      </c>
    </row>
    <row r="13" spans="1:11" ht="15" thickBot="1" x14ac:dyDescent="0.35">
      <c r="A13" s="26" t="s">
        <v>6</v>
      </c>
      <c r="B13" s="105">
        <v>100</v>
      </c>
      <c r="C13" s="106"/>
      <c r="D13" s="107">
        <v>100</v>
      </c>
      <c r="E13" s="107">
        <v>100</v>
      </c>
      <c r="F13" s="106">
        <v>60</v>
      </c>
      <c r="G13" s="106">
        <v>60</v>
      </c>
      <c r="H13" s="106">
        <v>60</v>
      </c>
      <c r="I13" s="106">
        <v>60</v>
      </c>
      <c r="J13" s="107">
        <v>100</v>
      </c>
      <c r="K13" s="108">
        <v>100</v>
      </c>
    </row>
    <row r="14" spans="1:11" x14ac:dyDescent="0.3">
      <c r="A14" s="24" t="s">
        <v>223</v>
      </c>
      <c r="B14" s="101">
        <v>350</v>
      </c>
      <c r="C14" s="11"/>
      <c r="D14" s="11">
        <v>200</v>
      </c>
      <c r="E14" s="11">
        <v>200</v>
      </c>
      <c r="F14" s="11">
        <v>120</v>
      </c>
      <c r="G14" s="15">
        <v>1100</v>
      </c>
      <c r="H14" s="11">
        <v>250</v>
      </c>
      <c r="I14" s="2">
        <v>400</v>
      </c>
      <c r="J14" s="140">
        <v>1800</v>
      </c>
      <c r="K14" s="141">
        <v>1800</v>
      </c>
    </row>
    <row r="15" spans="1:11" x14ac:dyDescent="0.3">
      <c r="A15" s="26" t="s">
        <v>222</v>
      </c>
      <c r="B15" s="109">
        <v>200</v>
      </c>
      <c r="C15" s="9">
        <v>100</v>
      </c>
      <c r="D15" s="9">
        <v>200</v>
      </c>
      <c r="E15" s="9">
        <v>200</v>
      </c>
      <c r="F15" s="9">
        <v>600</v>
      </c>
      <c r="G15" s="9">
        <v>500</v>
      </c>
      <c r="H15" s="9">
        <v>500</v>
      </c>
      <c r="I15">
        <v>700</v>
      </c>
      <c r="J15">
        <v>1000</v>
      </c>
      <c r="K15" s="4">
        <v>1600</v>
      </c>
    </row>
    <row r="16" spans="1:11" x14ac:dyDescent="0.3">
      <c r="A16" s="26" t="s">
        <v>221</v>
      </c>
      <c r="B16" s="110">
        <v>28</v>
      </c>
      <c r="C16" s="14">
        <v>30</v>
      </c>
      <c r="D16" s="93">
        <v>28</v>
      </c>
      <c r="E16" s="93">
        <v>28</v>
      </c>
      <c r="F16" s="14">
        <v>50</v>
      </c>
      <c r="G16" s="14">
        <v>60</v>
      </c>
      <c r="H16" s="14">
        <v>48</v>
      </c>
      <c r="I16" s="93">
        <v>145</v>
      </c>
      <c r="J16" s="93">
        <v>60</v>
      </c>
      <c r="K16" s="111">
        <v>150</v>
      </c>
    </row>
    <row r="17" spans="1:11" ht="15" thickBot="1" x14ac:dyDescent="0.35">
      <c r="A17" s="25" t="s">
        <v>220</v>
      </c>
      <c r="B17" s="100">
        <v>8</v>
      </c>
      <c r="C17" s="16"/>
      <c r="D17" s="16">
        <v>8</v>
      </c>
      <c r="E17" s="16">
        <v>8</v>
      </c>
      <c r="F17" s="16">
        <v>50</v>
      </c>
      <c r="G17" s="16">
        <v>15</v>
      </c>
      <c r="H17" s="16">
        <f>6.25*2</f>
        <v>12.5</v>
      </c>
      <c r="I17" s="16">
        <v>12</v>
      </c>
      <c r="J17" s="16" t="s">
        <v>213</v>
      </c>
      <c r="K17" s="17">
        <v>15</v>
      </c>
    </row>
    <row r="18" spans="1:11" ht="15" thickBot="1" x14ac:dyDescent="0.35">
      <c r="A18" s="26" t="s">
        <v>219</v>
      </c>
      <c r="B18" s="105">
        <v>4.5999999999999996</v>
      </c>
      <c r="C18" s="106">
        <v>6</v>
      </c>
      <c r="D18" s="106">
        <v>7.5</v>
      </c>
      <c r="E18" s="106">
        <v>9.6999999999999993</v>
      </c>
      <c r="F18" s="106"/>
      <c r="G18" s="106">
        <v>14</v>
      </c>
      <c r="H18" s="106">
        <v>16</v>
      </c>
      <c r="I18" s="106">
        <v>28</v>
      </c>
      <c r="J18" s="106">
        <v>23</v>
      </c>
      <c r="K18" s="112">
        <v>45</v>
      </c>
    </row>
    <row r="19" spans="1:11" x14ac:dyDescent="0.3">
      <c r="A19" s="24" t="s">
        <v>218</v>
      </c>
      <c r="B19" s="113">
        <v>429</v>
      </c>
      <c r="C19" s="114">
        <v>649</v>
      </c>
      <c r="D19" s="114">
        <v>699</v>
      </c>
      <c r="E19" s="114">
        <v>799</v>
      </c>
      <c r="F19" s="114">
        <v>1300</v>
      </c>
      <c r="G19" s="114">
        <v>1300</v>
      </c>
      <c r="H19" s="114">
        <v>2000</v>
      </c>
      <c r="I19" s="114">
        <v>2300</v>
      </c>
      <c r="J19" s="114">
        <v>2600</v>
      </c>
      <c r="K19" s="115">
        <v>4500</v>
      </c>
    </row>
    <row r="20" spans="1:11" ht="15" thickBot="1" x14ac:dyDescent="0.35">
      <c r="A20" s="26" t="s">
        <v>217</v>
      </c>
      <c r="B20" s="116">
        <v>329</v>
      </c>
      <c r="C20" s="10">
        <v>549</v>
      </c>
      <c r="D20" s="10">
        <v>499</v>
      </c>
      <c r="E20" s="10">
        <v>649</v>
      </c>
      <c r="F20" s="10"/>
      <c r="G20" s="10">
        <v>1100</v>
      </c>
      <c r="H20" s="10">
        <v>1800</v>
      </c>
      <c r="I20" s="10">
        <v>1600</v>
      </c>
      <c r="J20" s="10">
        <v>2500</v>
      </c>
      <c r="K20" s="117">
        <v>4300</v>
      </c>
    </row>
    <row r="21" spans="1:11" ht="15" thickBot="1" x14ac:dyDescent="0.35">
      <c r="A21" s="110" t="s">
        <v>216</v>
      </c>
      <c r="B21" s="118">
        <f t="shared" ref="B21:K21" si="0">IF(B20="",B19/B8,B20/B8)</f>
        <v>1.2276119402985075</v>
      </c>
      <c r="C21" s="119">
        <f t="shared" si="0"/>
        <v>1.0598455598455598</v>
      </c>
      <c r="D21" s="119">
        <f t="shared" si="0"/>
        <v>0.92923649906890127</v>
      </c>
      <c r="E21" s="119">
        <f t="shared" si="0"/>
        <v>0.90642458100558654</v>
      </c>
      <c r="F21" s="119">
        <f t="shared" si="0"/>
        <v>1.3224821973550356</v>
      </c>
      <c r="G21" s="119">
        <f t="shared" si="0"/>
        <v>1.07421875</v>
      </c>
      <c r="H21" s="119">
        <f t="shared" si="0"/>
        <v>1.1734028683181226</v>
      </c>
      <c r="I21" s="119">
        <f t="shared" si="0"/>
        <v>0.8</v>
      </c>
      <c r="J21" s="119">
        <f t="shared" si="0"/>
        <v>1.220703125</v>
      </c>
      <c r="K21" s="120">
        <f t="shared" si="0"/>
        <v>1.1944444444444444</v>
      </c>
    </row>
    <row r="22" spans="1:11" ht="15" thickBot="1" x14ac:dyDescent="0.35">
      <c r="A22" s="25" t="s">
        <v>11</v>
      </c>
      <c r="B22" s="121" t="s">
        <v>12</v>
      </c>
      <c r="C22" s="3"/>
      <c r="D22" s="13" t="s">
        <v>12</v>
      </c>
      <c r="E22" s="13" t="s">
        <v>12</v>
      </c>
      <c r="F22" s="13"/>
      <c r="G22" s="13" t="s">
        <v>13</v>
      </c>
      <c r="H22" s="13" t="s">
        <v>12</v>
      </c>
      <c r="I22" s="13" t="s">
        <v>12</v>
      </c>
      <c r="J22" s="13" t="s">
        <v>13</v>
      </c>
      <c r="K22" s="122" t="s">
        <v>13</v>
      </c>
    </row>
  </sheetData>
  <mergeCells count="4">
    <mergeCell ref="A4:A5"/>
    <mergeCell ref="B4:K4"/>
    <mergeCell ref="A1:D1"/>
    <mergeCell ref="E1:H1"/>
  </mergeCells>
  <conditionalFormatting sqref="B21:K21">
    <cfRule type="colorScale" priority="1">
      <colorScale>
        <cfvo type="min"/>
        <cfvo type="percentile" val="50"/>
        <cfvo type="max"/>
        <color rgb="FF63BE7B"/>
        <color rgb="FFFFEB84"/>
        <color rgb="FFF8696B"/>
      </colorScale>
    </cfRule>
  </conditionalFormatting>
  <hyperlinks>
    <hyperlink ref="I22" r:id="rId1" xr:uid="{CD7DBFD0-A45D-40C9-86E9-3B5E804AE33F}"/>
    <hyperlink ref="B22" r:id="rId2" xr:uid="{FFFCF60F-E215-4D9A-AD19-0E5279FBF5CB}"/>
    <hyperlink ref="D22" r:id="rId3" xr:uid="{3F87EF59-C041-4172-A7DC-C793646C3964}"/>
    <hyperlink ref="J22" r:id="rId4" xr:uid="{EC104D22-3FD4-414A-88D3-FBA559D3B873}"/>
    <hyperlink ref="H22" r:id="rId5" xr:uid="{2A025A6B-1E17-4327-B816-F016ADFF1323}"/>
    <hyperlink ref="K22" r:id="rId6" xr:uid="{94C17B1C-4793-4AEF-9C88-2993670E426B}"/>
    <hyperlink ref="E22" r:id="rId7" xr:uid="{D14604C3-982A-4078-86DD-A56FDF6D2863}"/>
    <hyperlink ref="G22" r:id="rId8" xr:uid="{8BD8BD5D-037F-4CDD-90E7-990BBAA7AF4F}"/>
  </hyperlinks>
  <pageMargins left="0.7" right="0.7" top="0.75" bottom="0.75" header="0.3" footer="0.3"/>
  <pageSetup orientation="portrait" r:id="rId9"/>
  <drawing r:id="rId10"/>
  <legacy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F7488-02B9-4C15-9BBF-F096BB9E7CEF}">
  <dimension ref="A3:C37"/>
  <sheetViews>
    <sheetView tabSelected="1" workbookViewId="0">
      <selection activeCell="D8" sqref="D8"/>
    </sheetView>
  </sheetViews>
  <sheetFormatPr defaultRowHeight="14.4" x14ac:dyDescent="0.3"/>
  <cols>
    <col min="1" max="1" width="73.44140625" customWidth="1"/>
    <col min="2" max="2" width="73.44140625" hidden="1" customWidth="1"/>
    <col min="3" max="3" width="52.6640625" customWidth="1"/>
  </cols>
  <sheetData>
    <row r="3" spans="1:3" ht="18" x14ac:dyDescent="0.35">
      <c r="A3" s="65" t="s">
        <v>126</v>
      </c>
      <c r="B3" s="65" t="s">
        <v>140</v>
      </c>
    </row>
    <row r="4" spans="1:3" s="131" customFormat="1" ht="33" customHeight="1" x14ac:dyDescent="0.3">
      <c r="A4" s="124" t="s">
        <v>128</v>
      </c>
      <c r="B4" s="69" t="s">
        <v>129</v>
      </c>
      <c r="C4" s="132" t="s">
        <v>127</v>
      </c>
    </row>
    <row r="5" spans="1:3" s="124" customFormat="1" ht="42" customHeight="1" x14ac:dyDescent="0.3">
      <c r="A5" s="124" t="s">
        <v>132</v>
      </c>
      <c r="B5" s="69" t="s">
        <v>133</v>
      </c>
      <c r="C5" s="133" t="s">
        <v>130</v>
      </c>
    </row>
    <row r="6" spans="1:3" s="124" customFormat="1" ht="39.6" customHeight="1" x14ac:dyDescent="0.3">
      <c r="A6" s="124" t="s">
        <v>134</v>
      </c>
      <c r="B6" s="69" t="s">
        <v>135</v>
      </c>
      <c r="C6" s="133" t="s">
        <v>131</v>
      </c>
    </row>
    <row r="7" spans="1:3" s="124" customFormat="1" ht="39.6" customHeight="1" x14ac:dyDescent="0.3">
      <c r="B7" s="69"/>
      <c r="C7" s="133"/>
    </row>
    <row r="8" spans="1:3" s="124" customFormat="1" ht="39.6" customHeight="1" x14ac:dyDescent="0.3">
      <c r="A8" s="134" t="s">
        <v>137</v>
      </c>
      <c r="B8" s="135" t="s">
        <v>139</v>
      </c>
      <c r="C8" s="133"/>
    </row>
    <row r="9" spans="1:3" s="124" customFormat="1" ht="39.6" customHeight="1" x14ac:dyDescent="0.3">
      <c r="A9" s="124" t="s">
        <v>147</v>
      </c>
      <c r="B9" s="69" t="s">
        <v>148</v>
      </c>
      <c r="C9" s="133" t="s">
        <v>138</v>
      </c>
    </row>
    <row r="10" spans="1:3" s="124" customFormat="1" ht="39.6" customHeight="1" x14ac:dyDescent="0.3">
      <c r="A10" s="124" t="s">
        <v>150</v>
      </c>
      <c r="B10" s="69" t="s">
        <v>149</v>
      </c>
      <c r="C10" s="133" t="s">
        <v>145</v>
      </c>
    </row>
    <row r="11" spans="1:3" s="124" customFormat="1" ht="39.6" customHeight="1" x14ac:dyDescent="0.3">
      <c r="B11" s="69"/>
      <c r="C11" s="133"/>
    </row>
    <row r="12" spans="1:3" s="124" customFormat="1" ht="39.6" customHeight="1" x14ac:dyDescent="0.3">
      <c r="A12" s="134" t="s">
        <v>143</v>
      </c>
      <c r="B12" s="135" t="s">
        <v>144</v>
      </c>
      <c r="C12" s="133"/>
    </row>
    <row r="13" spans="1:3" s="124" customFormat="1" ht="28.8" x14ac:dyDescent="0.3">
      <c r="A13" s="124" t="s">
        <v>142</v>
      </c>
      <c r="B13" s="69" t="s">
        <v>141</v>
      </c>
      <c r="C13" s="133" t="s">
        <v>136</v>
      </c>
    </row>
    <row r="14" spans="1:3" s="124" customFormat="1" x14ac:dyDescent="0.3">
      <c r="A14" s="124" t="s">
        <v>146</v>
      </c>
      <c r="B14" s="69"/>
    </row>
    <row r="15" spans="1:3" s="124" customFormat="1" x14ac:dyDescent="0.3">
      <c r="B15" s="69"/>
    </row>
    <row r="16" spans="1:3" s="124" customFormat="1" x14ac:dyDescent="0.3">
      <c r="B16" s="69"/>
    </row>
    <row r="17" spans="2:2" s="124" customFormat="1" x14ac:dyDescent="0.3">
      <c r="B17" s="69"/>
    </row>
    <row r="18" spans="2:2" s="124" customFormat="1" x14ac:dyDescent="0.3">
      <c r="B18" s="69"/>
    </row>
    <row r="19" spans="2:2" s="124" customFormat="1" x14ac:dyDescent="0.3">
      <c r="B19" s="69"/>
    </row>
    <row r="20" spans="2:2" s="124" customFormat="1" x14ac:dyDescent="0.3">
      <c r="B20" s="69"/>
    </row>
    <row r="21" spans="2:2" s="124" customFormat="1" x14ac:dyDescent="0.3">
      <c r="B21" s="69"/>
    </row>
    <row r="22" spans="2:2" s="124" customFormat="1" x14ac:dyDescent="0.3">
      <c r="B22" s="69"/>
    </row>
    <row r="23" spans="2:2" s="124" customFormat="1" x14ac:dyDescent="0.3">
      <c r="B23" s="69"/>
    </row>
    <row r="24" spans="2:2" s="124" customFormat="1" x14ac:dyDescent="0.3">
      <c r="B24" s="69"/>
    </row>
    <row r="25" spans="2:2" s="124" customFormat="1" x14ac:dyDescent="0.3">
      <c r="B25" s="69"/>
    </row>
    <row r="26" spans="2:2" s="124" customFormat="1" x14ac:dyDescent="0.3">
      <c r="B26" s="69"/>
    </row>
    <row r="27" spans="2:2" s="124" customFormat="1" x14ac:dyDescent="0.3">
      <c r="B27" s="69"/>
    </row>
    <row r="28" spans="2:2" s="124" customFormat="1" x14ac:dyDescent="0.3">
      <c r="B28" s="69"/>
    </row>
    <row r="29" spans="2:2" s="124" customFormat="1" x14ac:dyDescent="0.3">
      <c r="B29" s="69"/>
    </row>
    <row r="30" spans="2:2" s="124" customFormat="1" x14ac:dyDescent="0.3">
      <c r="B30" s="69"/>
    </row>
    <row r="31" spans="2:2" s="124" customFormat="1" x14ac:dyDescent="0.3">
      <c r="B31" s="69"/>
    </row>
    <row r="32" spans="2:2" s="124" customFormat="1" x14ac:dyDescent="0.3">
      <c r="B32" s="69"/>
    </row>
    <row r="33" spans="2:2" s="124" customFormat="1" x14ac:dyDescent="0.3">
      <c r="B33" s="69"/>
    </row>
    <row r="34" spans="2:2" s="124" customFormat="1" x14ac:dyDescent="0.3">
      <c r="B34" s="69"/>
    </row>
    <row r="35" spans="2:2" s="124" customFormat="1" x14ac:dyDescent="0.3">
      <c r="B35" s="69"/>
    </row>
    <row r="36" spans="2:2" s="124" customFormat="1" x14ac:dyDescent="0.3">
      <c r="B36" s="69"/>
    </row>
    <row r="37" spans="2:2" s="124" customFormat="1" x14ac:dyDescent="0.3">
      <c r="B37" s="69"/>
    </row>
  </sheetData>
  <hyperlinks>
    <hyperlink ref="C4" r:id="rId1" xr:uid="{6EAA1CD7-8D16-4E61-9C7A-0C0E6421470B}"/>
    <hyperlink ref="C5" r:id="rId2" location="SA" xr:uid="{2AFA3723-8BC4-4686-BE15-40A3BD2A48DC}"/>
    <hyperlink ref="C6" r:id="rId3" xr:uid="{9479981E-FAC0-494B-83CD-E68C48EA2A7F}"/>
    <hyperlink ref="C13" r:id="rId4" xr:uid="{2E0ACE97-7884-4A1B-B401-99D56D3EB11E}"/>
    <hyperlink ref="C10" r:id="rId5" xr:uid="{D28B2DE2-FC66-455E-B4D7-6C68C5A82E96}"/>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36311DA854B44595DF7EE133048D3F" ma:contentTypeVersion="17" ma:contentTypeDescription="Crée un document." ma:contentTypeScope="" ma:versionID="5b1acc35765a90059d28e2f6b0461294">
  <xsd:schema xmlns:xsd="http://www.w3.org/2001/XMLSchema" xmlns:xs="http://www.w3.org/2001/XMLSchema" xmlns:p="http://schemas.microsoft.com/office/2006/metadata/properties" xmlns:ns2="1c100512-6263-4d20-a870-5f24a1a3764a" xmlns:ns3="32d18d87-bd83-412f-a782-79d7f63fe6b9" targetNamespace="http://schemas.microsoft.com/office/2006/metadata/properties" ma:root="true" ma:fieldsID="f9bd8b3df70d2d634ec65cb4ae25711f" ns2:_="" ns3:_="">
    <xsd:import namespace="1c100512-6263-4d20-a870-5f24a1a3764a"/>
    <xsd:import namespace="32d18d87-bd83-412f-a782-79d7f63fe6b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00512-6263-4d20-a870-5f24a1a376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5ee0338e-0b98-41eb-b388-a607f521180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d18d87-bd83-412f-a782-79d7f63fe6b9"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1330b2df-6b30-4817-99fd-330769234849}" ma:internalName="TaxCatchAll" ma:showField="CatchAllData" ma:web="32d18d87-bd83-412f-a782-79d7f63fe6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2d18d87-bd83-412f-a782-79d7f63fe6b9" xsi:nil="true"/>
    <lcf76f155ced4ddcb4097134ff3c332f xmlns="1c100512-6263-4d20-a870-5f24a1a3764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0D2847-DAD3-469C-BD9E-C7DD639A8106}"/>
</file>

<file path=customXml/itemProps2.xml><?xml version="1.0" encoding="utf-8"?>
<ds:datastoreItem xmlns:ds="http://schemas.openxmlformats.org/officeDocument/2006/customXml" ds:itemID="{0A1E943F-4849-4CED-91DE-093872C96340}">
  <ds:schemaRefs>
    <ds:schemaRef ds:uri="http://schemas.microsoft.com/office/2006/metadata/properties"/>
    <ds:schemaRef ds:uri="http://schemas.microsoft.com/office/infopath/2007/PartnerControls"/>
    <ds:schemaRef ds:uri="32d18d87-bd83-412f-a782-79d7f63fe6b9"/>
    <ds:schemaRef ds:uri="1c100512-6263-4d20-a870-5f24a1a3764a"/>
  </ds:schemaRefs>
</ds:datastoreItem>
</file>

<file path=customXml/itemProps3.xml><?xml version="1.0" encoding="utf-8"?>
<ds:datastoreItem xmlns:ds="http://schemas.openxmlformats.org/officeDocument/2006/customXml" ds:itemID="{39713FDE-8E09-4300-A7AE-8FCC362F26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Guide</vt:lpstr>
      <vt:lpstr>Instructions</vt:lpstr>
      <vt:lpstr>1. Appareils et usage</vt:lpstr>
      <vt:lpstr>1. Devices and Usage</vt:lpstr>
      <vt:lpstr>2. Panneux solaires</vt:lpstr>
      <vt:lpstr>2. Solar Panels</vt:lpstr>
      <vt:lpstr>3. Batteries &amp; Cie</vt:lpstr>
      <vt:lpstr>3. Batteries &amp; Co</vt:lpstr>
      <vt:lpstr>4. Apprendre plus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Niklas</dc:creator>
  <cp:lastModifiedBy>Niklas Rusche</cp:lastModifiedBy>
  <dcterms:created xsi:type="dcterms:W3CDTF">2021-10-22T00:06:29Z</dcterms:created>
  <dcterms:modified xsi:type="dcterms:W3CDTF">2023-07-10T21:45:59Z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0x010100F236311DA854B44595DF7EE133048D3F</vt:lpwstr>
  </property>
  <property fmtid="{D5CDD505-2E9C-101B-9397-08002B2CF9AE}" pid="3" name="MediaServiceImageTags">
    <vt:lpwstr/>
  </property>
</Properties>
</file>